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joannaz\Desktop\wwwwwwwwwwww\"/>
    </mc:Choice>
  </mc:AlternateContent>
  <workbookProtection workbookAlgorithmName="SHA-512" workbookHashValue="CeAm2TostOftQk7S04X2BqOhJdUgzsYTcOuTnspAi4NJ/80+FE2atKJynw9AolNyOtitCO4gaIrHeYnA/tZUig==" workbookSaltValue="Xx2Ui6UE8qkLM2oENPWknA==" workbookSpinCount="100000" lockStructure="1"/>
  <bookViews>
    <workbookView xWindow="0" yWindow="0" windowWidth="28800" windowHeight="13680" tabRatio="852"/>
  </bookViews>
  <sheets>
    <sheet name="Reguły walidacyjne" sheetId="137" r:id="rId1"/>
    <sheet name="ZESTAWIENIE FORMULARZY" sheetId="136" r:id="rId2"/>
    <sheet name="DO02" sheetId="44" r:id="rId3"/>
    <sheet name="BA02" sheetId="46" r:id="rId4"/>
    <sheet name="BP02" sheetId="47" r:id="rId5"/>
    <sheet name="RZS02" sheetId="48" r:id="rId6"/>
    <sheet name="FWW01" sheetId="2" r:id="rId7"/>
    <sheet name="WK01" sheetId="40" r:id="rId8"/>
    <sheet name="WK02" sheetId="41" r:id="rId9"/>
    <sheet name="WK03" sheetId="42" r:id="rId10"/>
    <sheet name="GAP01" sheetId="52" r:id="rId11"/>
    <sheet name="AF01" sheetId="53" r:id="rId12"/>
    <sheet name="AF02" sheetId="54" r:id="rId13"/>
    <sheet name="AF03" sheetId="55" r:id="rId14"/>
    <sheet name="AF04" sheetId="56" r:id="rId15"/>
    <sheet name="AF05" sheetId="57" r:id="rId16"/>
    <sheet name="RMK01" sheetId="64" r:id="rId17"/>
    <sheet name="PA01" sheetId="65" r:id="rId18"/>
    <sheet name="ZF02" sheetId="66" r:id="rId19"/>
    <sheet name="RE01" sheetId="67" r:id="rId20"/>
    <sheet name="RMK02" sheetId="69" r:id="rId21"/>
    <sheet name="NLOK02" sheetId="75" r:id="rId22"/>
    <sheet name="DPW03" sheetId="31" r:id="rId23"/>
    <sheet name="NKIP01" sheetId="5" r:id="rId24"/>
    <sheet name="NKIP02" sheetId="29" r:id="rId25"/>
    <sheet name="NKIP03" sheetId="6" r:id="rId26"/>
    <sheet name="NKIP04" sheetId="30" r:id="rId27"/>
    <sheet name="NKIP05" sheetId="81" r:id="rId28"/>
    <sheet name="NKIP08" sheetId="84" r:id="rId29"/>
    <sheet name="NKIP09" sheetId="85" r:id="rId30"/>
    <sheet name="NKIP10" sheetId="86" r:id="rId31"/>
    <sheet name="NKIP11" sheetId="87" r:id="rId32"/>
    <sheet name="NWTZ01" sheetId="38" r:id="rId33"/>
    <sheet name="NWTZ02" sheetId="88" r:id="rId34"/>
    <sheet name="RSP01" sheetId="91" r:id="rId35"/>
    <sheet name="RSP02" sheetId="92" r:id="rId36"/>
    <sheet name="RSP03" sheetId="93" r:id="rId37"/>
    <sheet name="RSP04" sheetId="94" r:id="rId38"/>
    <sheet name="RSP05" sheetId="95" r:id="rId39"/>
    <sheet name="ZF01" sheetId="18" r:id="rId40"/>
    <sheet name="ZF03" sheetId="100" r:id="rId41"/>
    <sheet name="ZF04" sheetId="101" r:id="rId42"/>
    <sheet name="PO01" sheetId="108" r:id="rId43"/>
    <sheet name="PO02" sheetId="109" r:id="rId44"/>
    <sheet name="KO01" sheetId="110" r:id="rId45"/>
    <sheet name="PIK10" sheetId="120" r:id="rId46"/>
    <sheet name="PIK11" sheetId="121" r:id="rId47"/>
    <sheet name="IK02A" sheetId="125" r:id="rId48"/>
    <sheet name="PLK02" sheetId="126" r:id="rId49"/>
    <sheet name="RPL02" sheetId="43" r:id="rId50"/>
    <sheet name="RO01" sheetId="127" r:id="rId51"/>
  </sheets>
  <definedNames>
    <definedName name="AF01.1._A">'AF01'!$D$6</definedName>
    <definedName name="AF01.1.1._A">'AF01'!$D$7</definedName>
    <definedName name="AF01.1.2._A">'AF01'!$D$8</definedName>
    <definedName name="AF01.1.3._A">'AF01'!$D$9</definedName>
    <definedName name="AF01.1.4._A">'AF01'!$D$10</definedName>
    <definedName name="AF01.2._A">'AF01'!$D$11</definedName>
    <definedName name="AF01.2.1._A">'AF01'!$D$12</definedName>
    <definedName name="AF01.2.2._A">'AF01'!$D$13</definedName>
    <definedName name="AF01.2.3._A">'AF01'!$D$14</definedName>
    <definedName name="AF01.3._A">'AF01'!$D$15</definedName>
    <definedName name="AF01.3.1._A">'AF01'!$D$16</definedName>
    <definedName name="AF01.3.2._A">'AF01'!$D$17</definedName>
    <definedName name="AF01.3.3._A">'AF01'!$D$18</definedName>
    <definedName name="AF01.3.4._A">'AF01'!$D$19</definedName>
    <definedName name="AF01.3.5._A">'AF01'!$D$20</definedName>
    <definedName name="AF01.3.6._A">'AF01'!$D$21</definedName>
    <definedName name="AF01.3.7._A">'AF01'!$D$22</definedName>
    <definedName name="AF01.4._A">'AF01'!$D$23</definedName>
    <definedName name="AF02.1._A">'AF02'!$D$6</definedName>
    <definedName name="AF02.1._B">'AF02'!$E$6</definedName>
    <definedName name="AF02.1.1._A">'AF02'!$D$7</definedName>
    <definedName name="AF02.1.1._B">'AF02'!$E$7</definedName>
    <definedName name="AF02.1.2._A">'AF02'!$D$8</definedName>
    <definedName name="AF02.1.2._B">'AF02'!$E$8</definedName>
    <definedName name="AF02.1.3._A">'AF02'!$D$9</definedName>
    <definedName name="AF02.1.3._B">'AF02'!$E$9</definedName>
    <definedName name="AF02.1.4._A">'AF02'!$D$10</definedName>
    <definedName name="AF02.1.4._B">'AF02'!$E$10</definedName>
    <definedName name="AF02.2._A">'AF02'!$D$11</definedName>
    <definedName name="AF02.2._B">'AF02'!$E$11</definedName>
    <definedName name="AF02.2.1._A">'AF02'!$D$12</definedName>
    <definedName name="AF02.2.1._B">'AF02'!$E$12</definedName>
    <definedName name="AF02.2.2._A">'AF02'!$D$13</definedName>
    <definedName name="AF02.2.2._B">'AF02'!$E$13</definedName>
    <definedName name="AF02.2.3._A">'AF02'!$D$14</definedName>
    <definedName name="AF02.2.3._B">'AF02'!$E$14</definedName>
    <definedName name="AF02.3._A">'AF02'!$D$15</definedName>
    <definedName name="AF02.3._B">'AF02'!$E$15</definedName>
    <definedName name="AF02.3.1._A">'AF02'!$D$16</definedName>
    <definedName name="AF02.3.1._B">'AF02'!$E$16</definedName>
    <definedName name="AF02.3.2._A">'AF02'!$D$17</definedName>
    <definedName name="AF02.3.2._B">'AF02'!$E$17</definedName>
    <definedName name="AF02.3.3._A">'AF02'!$D$18</definedName>
    <definedName name="AF02.3.3._B">'AF02'!$E$18</definedName>
    <definedName name="AF02.3.4._A">'AF02'!$D$19</definedName>
    <definedName name="AF02.3.4._B">'AF02'!$E$19</definedName>
    <definedName name="AF02.3.5._A">'AF02'!$D$20</definedName>
    <definedName name="AF02.3.5._B">'AF02'!$E$20</definedName>
    <definedName name="AF02.3.6._A">'AF02'!$D$21</definedName>
    <definedName name="AF02.3.6._B">'AF02'!$E$21</definedName>
    <definedName name="AF02.3.7._A">'AF02'!$D$22</definedName>
    <definedName name="AF02.3.7._B">'AF02'!$E$22</definedName>
    <definedName name="AF02.4._A">'AF02'!$D$23</definedName>
    <definedName name="AF02.4._B">'AF02'!$E$23</definedName>
    <definedName name="AF03.1._A">'AF03'!$D$6</definedName>
    <definedName name="AF03.1._B">'AF03'!$E$6</definedName>
    <definedName name="AF03.1._C">'AF03'!$F$6</definedName>
    <definedName name="AF03.1._D">'AF03'!$G$6</definedName>
    <definedName name="AF03.1._E">'AF03'!$H$6</definedName>
    <definedName name="AF03.1.1._A">'AF03'!$D$7</definedName>
    <definedName name="AF03.1.1._B">'AF03'!$E$7</definedName>
    <definedName name="AF03.1.1._C">'AF03'!$F$7</definedName>
    <definedName name="AF03.1.1._D">'AF03'!$G$7</definedName>
    <definedName name="AF03.1.1._E">'AF03'!$H$7</definedName>
    <definedName name="AF03.1.2._A">'AF03'!$D$8</definedName>
    <definedName name="AF03.1.2._B">'AF03'!$E$8</definedName>
    <definedName name="AF03.1.2._C">'AF03'!$F$8</definedName>
    <definedName name="AF03.1.2._D">'AF03'!$G$8</definedName>
    <definedName name="AF03.1.2._E">'AF03'!$H$8</definedName>
    <definedName name="AF03.1.3._A">'AF03'!$D$9</definedName>
    <definedName name="AF03.1.3._B">'AF03'!$E$9</definedName>
    <definedName name="AF03.1.3._C">'AF03'!$F$9</definedName>
    <definedName name="AF03.1.3._D">'AF03'!$G$9</definedName>
    <definedName name="AF03.1.3._E">'AF03'!$H$9</definedName>
    <definedName name="AF03.1.4._A">'AF03'!$D$10</definedName>
    <definedName name="AF03.1.4._B">'AF03'!$E$10</definedName>
    <definedName name="AF03.1.4._C">'AF03'!$F$10</definedName>
    <definedName name="AF03.1.4._D">'AF03'!$G$10</definedName>
    <definedName name="AF03.1.4._E">'AF03'!$H$10</definedName>
    <definedName name="AF03.2._A">'AF03'!$D$11</definedName>
    <definedName name="AF03.2._B">'AF03'!$E$11</definedName>
    <definedName name="AF03.2._C">'AF03'!$F$11</definedName>
    <definedName name="AF03.2._D">'AF03'!$G$11</definedName>
    <definedName name="AF03.2._E">'AF03'!$H$11</definedName>
    <definedName name="AF03.2.1._A">'AF03'!$D$12</definedName>
    <definedName name="AF03.2.1._B">'AF03'!$E$12</definedName>
    <definedName name="AF03.2.1._C">'AF03'!$F$12</definedName>
    <definedName name="AF03.2.1._D">'AF03'!$G$12</definedName>
    <definedName name="AF03.2.1._E">'AF03'!$H$12</definedName>
    <definedName name="AF03.2.2._A">'AF03'!$D$13</definedName>
    <definedName name="AF03.2.2._B">'AF03'!$E$13</definedName>
    <definedName name="AF03.2.2._C">'AF03'!$F$13</definedName>
    <definedName name="AF03.2.2._D">'AF03'!$G$13</definedName>
    <definedName name="AF03.2.2._E">'AF03'!$H$13</definedName>
    <definedName name="AF03.2.3._A">'AF03'!$D$14</definedName>
    <definedName name="AF03.2.3._B">'AF03'!$E$14</definedName>
    <definedName name="AF03.2.3._C">'AF03'!$F$14</definedName>
    <definedName name="AF03.2.3._D">'AF03'!$G$14</definedName>
    <definedName name="AF03.2.3._E">'AF03'!$H$14</definedName>
    <definedName name="AF03.3._A">'AF03'!$D$15</definedName>
    <definedName name="AF03.3._B">'AF03'!$E$15</definedName>
    <definedName name="AF03.3._C">'AF03'!$F$15</definedName>
    <definedName name="AF03.3._D">'AF03'!$G$15</definedName>
    <definedName name="AF03.3._E">'AF03'!$H$15</definedName>
    <definedName name="AF03.3.1._A">'AF03'!$D$16</definedName>
    <definedName name="AF03.3.1._B">'AF03'!$E$16</definedName>
    <definedName name="AF03.3.1._C">'AF03'!$F$16</definedName>
    <definedName name="AF03.3.1._D">'AF03'!$G$16</definedName>
    <definedName name="AF03.3.1._E">'AF03'!$H$16</definedName>
    <definedName name="AF03.3.2._A">'AF03'!$D$17</definedName>
    <definedName name="AF03.3.2._B">'AF03'!$E$17</definedName>
    <definedName name="AF03.3.2._C">'AF03'!$F$17</definedName>
    <definedName name="AF03.3.2._D">'AF03'!$G$17</definedName>
    <definedName name="AF03.3.2._E">'AF03'!$H$17</definedName>
    <definedName name="AF03.3.3._A">'AF03'!$D$18</definedName>
    <definedName name="AF03.3.3._B">'AF03'!$E$18</definedName>
    <definedName name="AF03.3.3._C">'AF03'!$F$18</definedName>
    <definedName name="AF03.3.3._D">'AF03'!$G$18</definedName>
    <definedName name="AF03.3.3._E">'AF03'!$H$18</definedName>
    <definedName name="AF03.3.4._A">'AF03'!$D$19</definedName>
    <definedName name="AF03.3.4._B">'AF03'!$E$19</definedName>
    <definedName name="AF03.3.4._C">'AF03'!$F$19</definedName>
    <definedName name="AF03.3.4._D">'AF03'!$G$19</definedName>
    <definedName name="AF03.3.4._E">'AF03'!$H$19</definedName>
    <definedName name="AF03.3.5._A">'AF03'!$D$20</definedName>
    <definedName name="AF03.3.5._B">'AF03'!$E$20</definedName>
    <definedName name="AF03.3.5._C">'AF03'!$F$20</definedName>
    <definedName name="AF03.3.5._D">'AF03'!$G$20</definedName>
    <definedName name="AF03.3.5._E">'AF03'!$H$20</definedName>
    <definedName name="AF03.3.6._A">'AF03'!$D$21</definedName>
    <definedName name="AF03.3.6._B">'AF03'!$E$21</definedName>
    <definedName name="AF03.3.6._C">'AF03'!$F$21</definedName>
    <definedName name="AF03.3.6._D">'AF03'!$G$21</definedName>
    <definedName name="AF03.3.6._E">'AF03'!$H$21</definedName>
    <definedName name="AF03.3.7._A">'AF03'!$D$22</definedName>
    <definedName name="AF03.3.7._B">'AF03'!$E$22</definedName>
    <definedName name="AF03.3.7._C">'AF03'!$F$22</definedName>
    <definedName name="AF03.3.7._D">'AF03'!$G$22</definedName>
    <definedName name="AF03.3.7._E">'AF03'!$H$22</definedName>
    <definedName name="AF03.4._A">'AF03'!$D$23</definedName>
    <definedName name="AF03.4._B">'AF03'!$E$23</definedName>
    <definedName name="AF03.4._C">'AF03'!$F$23</definedName>
    <definedName name="AF03.4._D">'AF03'!$G$23</definedName>
    <definedName name="AF03.4._E">'AF03'!$H$23</definedName>
    <definedName name="AF04.1._A">'AF04'!$D$6</definedName>
    <definedName name="AF04.1._B">'AF04'!$E$6</definedName>
    <definedName name="AF04.1._C">'AF04'!$F$6</definedName>
    <definedName name="AF04.1._D">'AF04'!$G$6</definedName>
    <definedName name="AF04.1._E">'AF04'!$H$6</definedName>
    <definedName name="AF04.1.1._A">'AF04'!$D$7</definedName>
    <definedName name="AF04.1.1._B">'AF04'!$E$7</definedName>
    <definedName name="AF04.1.1._C">'AF04'!$F$7</definedName>
    <definedName name="AF04.1.1._D">'AF04'!$G$7</definedName>
    <definedName name="AF04.1.1._E">'AF04'!$H$7</definedName>
    <definedName name="AF04.1.2._A">'AF04'!$D$8</definedName>
    <definedName name="AF04.1.2._B">'AF04'!$E$8</definedName>
    <definedName name="AF04.1.2._C">'AF04'!$F$8</definedName>
    <definedName name="AF04.1.2._D">'AF04'!$G$8</definedName>
    <definedName name="AF04.1.2._E">'AF04'!$H$8</definedName>
    <definedName name="AF04.1.3._A">'AF04'!$D$9</definedName>
    <definedName name="AF04.1.3._B">'AF04'!$E$9</definedName>
    <definedName name="AF04.1.3._C">'AF04'!$F$9</definedName>
    <definedName name="AF04.1.3._D">'AF04'!$G$9</definedName>
    <definedName name="AF04.1.3._E">'AF04'!$H$9</definedName>
    <definedName name="AF04.1.4._A">'AF04'!$D$10</definedName>
    <definedName name="AF04.1.4._B">'AF04'!$E$10</definedName>
    <definedName name="AF04.1.4._C">'AF04'!$F$10</definedName>
    <definedName name="AF04.1.4._D">'AF04'!$G$10</definedName>
    <definedName name="AF04.1.4._E">'AF04'!$H$10</definedName>
    <definedName name="AF04.1.5._A">'AF04'!$D$11</definedName>
    <definedName name="AF04.1.5._B">'AF04'!$E$11</definedName>
    <definedName name="AF04.1.5._C">'AF04'!$F$11</definedName>
    <definedName name="AF04.1.5._D">'AF04'!$G$11</definedName>
    <definedName name="AF04.1.5._E">'AF04'!$H$11</definedName>
    <definedName name="AF04.1.6._A">'AF04'!$D$12</definedName>
    <definedName name="AF04.1.6._B">'AF04'!$E$12</definedName>
    <definedName name="AF04.1.6._C">'AF04'!$F$12</definedName>
    <definedName name="AF04.1.6._D">'AF04'!$G$12</definedName>
    <definedName name="AF04.1.6._E">'AF04'!$H$12</definedName>
    <definedName name="AF04.1.7._A">'AF04'!$D$13</definedName>
    <definedName name="AF04.1.7._B">'AF04'!$E$13</definedName>
    <definedName name="AF04.1.7._C">'AF04'!$F$13</definedName>
    <definedName name="AF04.1.7._D">'AF04'!$G$13</definedName>
    <definedName name="AF04.1.7._E">'AF04'!$H$13</definedName>
    <definedName name="AF04.2._A">'AF04'!$D$14</definedName>
    <definedName name="AF04.2._B">'AF04'!$E$14</definedName>
    <definedName name="AF04.2._C">'AF04'!$F$14</definedName>
    <definedName name="AF04.2._D">'AF04'!$G$14</definedName>
    <definedName name="AF04.2._E">'AF04'!$H$14</definedName>
    <definedName name="AF04.2.1._A">'AF04'!$D$15</definedName>
    <definedName name="AF04.2.1._B">'AF04'!$E$15</definedName>
    <definedName name="AF04.2.1._C">'AF04'!$F$15</definedName>
    <definedName name="AF04.2.1._D">'AF04'!$G$15</definedName>
    <definedName name="AF04.2.1._E">'AF04'!$H$15</definedName>
    <definedName name="AF04.2.2._A">'AF04'!$D$16</definedName>
    <definedName name="AF04.2.2._B">'AF04'!$E$16</definedName>
    <definedName name="AF04.2.2._C">'AF04'!$F$16</definedName>
    <definedName name="AF04.2.2._D">'AF04'!$G$16</definedName>
    <definedName name="AF04.2.2._E">'AF04'!$H$16</definedName>
    <definedName name="AF04.2.3._A">'AF04'!$D$17</definedName>
    <definedName name="AF04.2.3._B">'AF04'!$E$17</definedName>
    <definedName name="AF04.2.3._C">'AF04'!$F$17</definedName>
    <definedName name="AF04.2.3._D">'AF04'!$G$17</definedName>
    <definedName name="AF04.2.3._E">'AF04'!$H$17</definedName>
    <definedName name="AF04.3._A">'AF04'!$D$18</definedName>
    <definedName name="AF04.3._B">'AF04'!$E$18</definedName>
    <definedName name="AF04.3._C">'AF04'!$F$18</definedName>
    <definedName name="AF04.3._D">'AF04'!$G$18</definedName>
    <definedName name="AF04.3._E">'AF04'!$H$18</definedName>
    <definedName name="AF04.3.1._A">'AF04'!$D$19</definedName>
    <definedName name="AF04.3.1._B">'AF04'!$E$19</definedName>
    <definedName name="AF04.3.1._C">'AF04'!$F$19</definedName>
    <definedName name="AF04.3.1._D">'AF04'!$G$19</definedName>
    <definedName name="AF04.3.1._E">'AF04'!$H$19</definedName>
    <definedName name="AF04.3.2._A">'AF04'!$D$20</definedName>
    <definedName name="AF04.3.2._B">'AF04'!$E$20</definedName>
    <definedName name="AF04.3.2._C">'AF04'!$F$20</definedName>
    <definedName name="AF04.3.2._D">'AF04'!$G$20</definedName>
    <definedName name="AF04.3.2._E">'AF04'!$H$20</definedName>
    <definedName name="AF04.3.3._A">'AF04'!$D$21</definedName>
    <definedName name="AF04.3.3._B">'AF04'!$E$21</definedName>
    <definedName name="AF04.3.3._C">'AF04'!$F$21</definedName>
    <definedName name="AF04.3.3._D">'AF04'!$G$21</definedName>
    <definedName name="AF04.3.3._E">'AF04'!$H$21</definedName>
    <definedName name="AF04.3.4._A">'AF04'!$D$22</definedName>
    <definedName name="AF04.3.4._B">'AF04'!$E$22</definedName>
    <definedName name="AF04.3.4._C">'AF04'!$F$22</definedName>
    <definedName name="AF04.3.4._D">'AF04'!$G$22</definedName>
    <definedName name="AF04.3.4._E">'AF04'!$H$22</definedName>
    <definedName name="AF04.3.5._A">'AF04'!$D$23</definedName>
    <definedName name="AF04.3.5._B">'AF04'!$E$23</definedName>
    <definedName name="AF04.3.5._C">'AF04'!$F$23</definedName>
    <definedName name="AF04.3.5._D">'AF04'!$G$23</definedName>
    <definedName name="AF04.3.5._E">'AF04'!$H$23</definedName>
    <definedName name="AF04.3.6._A">'AF04'!$D$24</definedName>
    <definedName name="AF04.3.6._B">'AF04'!$E$24</definedName>
    <definedName name="AF04.3.6._C">'AF04'!$F$24</definedName>
    <definedName name="AF04.3.6._D">'AF04'!$G$24</definedName>
    <definedName name="AF04.3.6._E">'AF04'!$H$24</definedName>
    <definedName name="AF04.3.7._A">'AF04'!$D$25</definedName>
    <definedName name="AF04.3.7._B">'AF04'!$E$25</definedName>
    <definedName name="AF04.3.7._C">'AF04'!$F$25</definedName>
    <definedName name="AF04.3.7._D">'AF04'!$G$25</definedName>
    <definedName name="AF04.3.7._E">'AF04'!$H$25</definedName>
    <definedName name="AF04.4._A">'AF04'!$D$26</definedName>
    <definedName name="AF04.4._B">'AF04'!$E$26</definedName>
    <definedName name="AF04.4._C">'AF04'!$F$26</definedName>
    <definedName name="AF04.4._D">'AF04'!$G$26</definedName>
    <definedName name="AF04.4._E">'AF04'!$H$26</definedName>
    <definedName name="AF05.1._A">'AF05'!$D$6</definedName>
    <definedName name="AF05.1._B">'AF05'!$E$6</definedName>
    <definedName name="AF05.1._C">'AF05'!$F$6</definedName>
    <definedName name="AF05.1._D">'AF05'!$G$6</definedName>
    <definedName name="AF05.1._E">'AF05'!$H$6</definedName>
    <definedName name="AF05.1.1._A">'AF05'!$D$7</definedName>
    <definedName name="AF05.1.1._B">'AF05'!$E$7</definedName>
    <definedName name="AF05.1.1._C">'AF05'!$F$7</definedName>
    <definedName name="AF05.1.1._D">'AF05'!$G$7</definedName>
    <definedName name="AF05.1.1._E">'AF05'!$H$7</definedName>
    <definedName name="AF05.1.2._A">'AF05'!$D$8</definedName>
    <definedName name="AF05.1.2._B">'AF05'!$E$8</definedName>
    <definedName name="AF05.1.2._C">'AF05'!$F$8</definedName>
    <definedName name="AF05.1.2._D">'AF05'!$G$8</definedName>
    <definedName name="AF05.1.2._E">'AF05'!$H$8</definedName>
    <definedName name="AF05.1.3._A">'AF05'!$D$9</definedName>
    <definedName name="AF05.1.3._B">'AF05'!$E$9</definedName>
    <definedName name="AF05.1.3._C">'AF05'!$F$9</definedName>
    <definedName name="AF05.1.3._D">'AF05'!$G$9</definedName>
    <definedName name="AF05.1.3._E">'AF05'!$H$9</definedName>
    <definedName name="AF05.2._A">'AF05'!$D$10</definedName>
    <definedName name="AF05.2._B">'AF05'!$E$10</definedName>
    <definedName name="AF05.2._C">'AF05'!$F$10</definedName>
    <definedName name="AF05.2._D">'AF05'!$G$10</definedName>
    <definedName name="AF05.2._E">'AF05'!$H$10</definedName>
    <definedName name="AF05.2.1._A">'AF05'!$D$11</definedName>
    <definedName name="AF05.2.1._B">'AF05'!$E$11</definedName>
    <definedName name="AF05.2.1._C">'AF05'!$F$11</definedName>
    <definedName name="AF05.2.1._D">'AF05'!$G$11</definedName>
    <definedName name="AF05.2.1._E">'AF05'!$H$11</definedName>
    <definedName name="AF05.2.2._A">'AF05'!$D$12</definedName>
    <definedName name="AF05.2.2._B">'AF05'!$E$12</definedName>
    <definedName name="AF05.2.2._C">'AF05'!$F$12</definedName>
    <definedName name="AF05.2.2._D">'AF05'!$G$12</definedName>
    <definedName name="AF05.2.2._E">'AF05'!$H$12</definedName>
    <definedName name="AF05.2.3._A">'AF05'!$D$13</definedName>
    <definedName name="AF05.2.3._B">'AF05'!$E$13</definedName>
    <definedName name="AF05.2.3._C">'AF05'!$F$13</definedName>
    <definedName name="AF05.2.3._D">'AF05'!$G$13</definedName>
    <definedName name="AF05.2.3._E">'AF05'!$H$13</definedName>
    <definedName name="AF05.2.4._A">'AF05'!$D$14</definedName>
    <definedName name="AF05.2.4._B">'AF05'!$E$14</definedName>
    <definedName name="AF05.2.4._C">'AF05'!$F$14</definedName>
    <definedName name="AF05.2.4._D">'AF05'!$G$14</definedName>
    <definedName name="AF05.2.4._E">'AF05'!$H$14</definedName>
    <definedName name="AF05.2.5._A">'AF05'!$D$15</definedName>
    <definedName name="AF05.2.5._B">'AF05'!$E$15</definedName>
    <definedName name="AF05.2.5._C">'AF05'!$F$15</definedName>
    <definedName name="AF05.2.5._D">'AF05'!$G$15</definedName>
    <definedName name="AF05.2.5._E">'AF05'!$H$15</definedName>
    <definedName name="AF05.2.6._A">'AF05'!$D$16</definedName>
    <definedName name="AF05.2.6._B">'AF05'!$E$16</definedName>
    <definedName name="AF05.2.6._C">'AF05'!$F$16</definedName>
    <definedName name="AF05.2.6._D">'AF05'!$G$16</definedName>
    <definedName name="AF05.2.6._E">'AF05'!$H$16</definedName>
    <definedName name="AF05.2.7._A">'AF05'!$D$17</definedName>
    <definedName name="AF05.2.7._B">'AF05'!$E$17</definedName>
    <definedName name="AF05.2.7._C">'AF05'!$F$17</definedName>
    <definedName name="AF05.2.7._D">'AF05'!$G$17</definedName>
    <definedName name="AF05.2.7._E">'AF05'!$H$17</definedName>
    <definedName name="AF05.3._A">'AF05'!$D$18</definedName>
    <definedName name="AF05.3._B">'AF05'!$E$18</definedName>
    <definedName name="AF05.3._C">'AF05'!$F$18</definedName>
    <definedName name="AF05.3._D">'AF05'!$G$18</definedName>
    <definedName name="AF05.3._E">'AF05'!$H$18</definedName>
    <definedName name="BA02.1._A">'BA02'!$D$6</definedName>
    <definedName name="BA02.1.1._A">'BA02'!$D$7</definedName>
    <definedName name="BA02.1.2._A">'BA02'!$D$8</definedName>
    <definedName name="BA02.10._A">'BA02'!$D$36</definedName>
    <definedName name="BA02.2._A">'BA02'!$D$9</definedName>
    <definedName name="BA02.2.1._A">'BA02'!$D$10</definedName>
    <definedName name="BA02.2.1.1._A">'BA02'!$D$11</definedName>
    <definedName name="BA02.2.1.2._A">'BA02'!$D$12</definedName>
    <definedName name="BA02.2.1.3._A">'BA02'!$D$13</definedName>
    <definedName name="BA02.2.2._A">'BA02'!$D$14</definedName>
    <definedName name="BA02.2.2.1._A">'BA02'!$D$15</definedName>
    <definedName name="BA02.2.2.2._A">'BA02'!$D$16</definedName>
    <definedName name="BA02.2.2.3._A">'BA02'!$D$17</definedName>
    <definedName name="BA02.3._A">'BA02'!$D$18</definedName>
    <definedName name="BA02.3.1._A">'BA02'!$D$19</definedName>
    <definedName name="BA02.3.2._A">'BA02'!$D$20</definedName>
    <definedName name="BA02.3.3._A">'BA02'!$D$21</definedName>
    <definedName name="BA02.4._A">'BA02'!$D$22</definedName>
    <definedName name="BA02.4.1._A">'BA02'!$D$23</definedName>
    <definedName name="BA02.4.2._A">'BA02'!$D$24</definedName>
    <definedName name="BA02.4.3._A">'BA02'!$D$25</definedName>
    <definedName name="BA02.5._A">'BA02'!$D$26</definedName>
    <definedName name="BA02.5.1._A">'BA02'!$D$27</definedName>
    <definedName name="BA02.5.2._A">'BA02'!$D$28</definedName>
    <definedName name="BA02.6._A">'BA02'!$D$29</definedName>
    <definedName name="BA02.7._A">'BA02'!$D$30</definedName>
    <definedName name="BA02.8._A">'BA02'!$D$31</definedName>
    <definedName name="BA02.8.1._A">'BA02'!$D$32</definedName>
    <definedName name="BA02.8.2._A">'BA02'!$D$33</definedName>
    <definedName name="BA02.9._A">'BA02'!$D$34</definedName>
    <definedName name="BA02.9.1._A">'BA02'!$D$35</definedName>
    <definedName name="BP02.1._A">'BP02'!$D$6</definedName>
    <definedName name="BP02.1.1._A">'BP02'!$D$7</definedName>
    <definedName name="BP02.1.1.1._A">'BP02'!$D$8</definedName>
    <definedName name="BP02.1.1.2._A">'BP02'!$D$9</definedName>
    <definedName name="BP02.1.1.3._A">'BP02'!$D$10</definedName>
    <definedName name="BP02.1.2._A">'BP02'!$D$11</definedName>
    <definedName name="BP02.1.2.1._A">'BP02'!$D$12</definedName>
    <definedName name="BP02.1.2.2._A">'BP02'!$D$13</definedName>
    <definedName name="BP02.1.2.3._A">'BP02'!$D$14</definedName>
    <definedName name="BP02.10._A">'BP02'!$D$28</definedName>
    <definedName name="BP02.10.1._A">'BP02'!$D$29</definedName>
    <definedName name="BP02.10.2._A">'BP02'!$D$30</definedName>
    <definedName name="BP02.11._A">'BP02'!$D$31</definedName>
    <definedName name="BP02.12._A">'BP02'!$D$32</definedName>
    <definedName name="BP02.13._A">'BP02'!$D$33</definedName>
    <definedName name="BP02.14._A">'BP02'!$D$34</definedName>
    <definedName name="BP02.2._A">'BP02'!$D$15</definedName>
    <definedName name="BP02.2.1._A">'BP02'!$D$16</definedName>
    <definedName name="BP02.2.2._A">'BP02'!$D$17</definedName>
    <definedName name="BP02.2.3._A">'BP02'!$D$18</definedName>
    <definedName name="BP02.3._A">'BP02'!$D$19</definedName>
    <definedName name="BP02.3.1._A">'BP02'!$D$20</definedName>
    <definedName name="BP02.3.2._A">'BP02'!$D$21</definedName>
    <definedName name="BP02.4._A">'BP02'!$D$22</definedName>
    <definedName name="BP02.5._A">'BP02'!$D$23</definedName>
    <definedName name="BP02.6._A">'BP02'!$D$24</definedName>
    <definedName name="BP02.7._A">'BP02'!$D$25</definedName>
    <definedName name="BP02.8._A">'BP02'!$D$26</definedName>
    <definedName name="BP02.9._A">'BP02'!$D$27</definedName>
    <definedName name="DO02.1._A">'DO02'!$D$5</definedName>
    <definedName name="DO02.10._A">'DO02'!$D$14</definedName>
    <definedName name="DO02.10.1._A">'DO02'!$D$15</definedName>
    <definedName name="DO02.10.2._A">'DO02'!$D$16</definedName>
    <definedName name="DO02.10.3._A">'DO02'!$D$17</definedName>
    <definedName name="DO02.10.4._A">'DO02'!$D$18</definedName>
    <definedName name="DO02.11._A">'DO02'!$D$19</definedName>
    <definedName name="DO02.12._A">'DO02'!$D$20</definedName>
    <definedName name="DO02.12.1._A">'DO02'!$D$21</definedName>
    <definedName name="DO02.13._A">'DO02'!$D$22</definedName>
    <definedName name="DO02.14._A">'DO02'!$D$23</definedName>
    <definedName name="DO02.14.1._A">'DO02'!$D$24</definedName>
    <definedName name="DO02.14.2._A">'DO02'!$D$25</definedName>
    <definedName name="DO02.15.1._A">'DO02'!$D$27</definedName>
    <definedName name="DO02.15.2._A">'DO02'!$D$28</definedName>
    <definedName name="DO02.15.3._A">'DO02'!$D$29</definedName>
    <definedName name="DO02.15.4._A">'DO02'!$D$30</definedName>
    <definedName name="DO02.15.5._A">'DO02'!$D$31</definedName>
    <definedName name="DO02.16.1._A">'DO02'!$D$33</definedName>
    <definedName name="DO02.16.2._A">'DO02'!$D$34</definedName>
    <definedName name="DO02.16.3._A">'DO02'!$D$35</definedName>
    <definedName name="DO02.17.1._A">'DO02'!$D$37</definedName>
    <definedName name="DO02.17.2._A">'DO02'!$D$38</definedName>
    <definedName name="DO02.17.3._A">'DO02'!$D$39</definedName>
    <definedName name="DO02.18._A">'DO02'!$D$40</definedName>
    <definedName name="DO02.19._A">'DO02'!$D$41</definedName>
    <definedName name="DO02.2._A">'DO02'!$D$6</definedName>
    <definedName name="DO02.3._A">'DO02'!$D$7</definedName>
    <definedName name="DO02.4._A">'DO02'!$D$8</definedName>
    <definedName name="DO02.5._A">'DO02'!$D$9</definedName>
    <definedName name="DO02.6._A">'DO02'!$D$10</definedName>
    <definedName name="DO02.7._A">'DO02'!$D$11</definedName>
    <definedName name="DO02.8._A">'DO02'!$D$12</definedName>
    <definedName name="DO02.9._A">'DO02'!$D$13</definedName>
    <definedName name="DPW03.1._C">'DPW03'!$F$8</definedName>
    <definedName name="DPW03.1._D">'DPW03'!$G$8</definedName>
    <definedName name="DPW03.2._A">'DPW03'!$D$9</definedName>
    <definedName name="DPW03.2._B">'DPW03'!$E$9</definedName>
    <definedName name="DPW03.2._C">'DPW03'!$F$9</definedName>
    <definedName name="DPW03.2._D">'DPW03'!$G$9</definedName>
    <definedName name="DPW03.2._E">'DPW03'!$H$9</definedName>
    <definedName name="DPW03.2._F">'DPW03'!$I$9</definedName>
    <definedName name="DPW03.2._G">'DPW03'!$J$9</definedName>
    <definedName name="DPW03.2._H">'DPW03'!$K$9</definedName>
    <definedName name="DPW03.2._I">'DPW03'!$L$9</definedName>
    <definedName name="DPW03.2._J">'DPW03'!$M$9</definedName>
    <definedName name="DPW03.2._K">'DPW03'!$N$9</definedName>
    <definedName name="DPW03.2._L">'DPW03'!$O$9</definedName>
    <definedName name="DPW03.2._M">'DPW03'!$P$9</definedName>
    <definedName name="DPW03.2._N">'DPW03'!$Q$9</definedName>
    <definedName name="DPW03.3._A">'DPW03'!$D$10</definedName>
    <definedName name="DPW03.3._B">'DPW03'!$E$10</definedName>
    <definedName name="DPW03.3._C">'DPW03'!$F$10</definedName>
    <definedName name="DPW03.3._D">'DPW03'!$G$10</definedName>
    <definedName name="DPW03.3._E">'DPW03'!$H$10</definedName>
    <definedName name="DPW03.3._F">'DPW03'!$I$10</definedName>
    <definedName name="DPW03.3._G">'DPW03'!$J$10</definedName>
    <definedName name="DPW03.3._H">'DPW03'!$K$10</definedName>
    <definedName name="DPW03.3._I">'DPW03'!$L$10</definedName>
    <definedName name="DPW03.3._J">'DPW03'!$M$10</definedName>
    <definedName name="DPW03.3._K">'DPW03'!$N$10</definedName>
    <definedName name="DPW03.3._L">'DPW03'!$O$10</definedName>
    <definedName name="DPW03.3._M">'DPW03'!$P$10</definedName>
    <definedName name="DPW03.3._N">'DPW03'!$Q$10</definedName>
    <definedName name="DPW03.3.1._A">'DPW03'!$D$11</definedName>
    <definedName name="DPW03.3.1._B">'DPW03'!$E$11</definedName>
    <definedName name="DPW03.3.1._C">'DPW03'!$F$11</definedName>
    <definedName name="DPW03.3.1._D">'DPW03'!$G$11</definedName>
    <definedName name="DPW03.3.1._E">'DPW03'!$H$11</definedName>
    <definedName name="DPW03.3.1._F">'DPW03'!$I$11</definedName>
    <definedName name="DPW03.3.1._G">'DPW03'!$J$11</definedName>
    <definedName name="DPW03.3.1._H">'DPW03'!$K$11</definedName>
    <definedName name="DPW03.3.1._I">'DPW03'!$L$11</definedName>
    <definedName name="DPW03.3.1._J">'DPW03'!$M$11</definedName>
    <definedName name="DPW03.3.1._K">'DPW03'!$N$11</definedName>
    <definedName name="DPW03.3.1._L">'DPW03'!$O$11</definedName>
    <definedName name="DPW03.3.1._M">'DPW03'!$P$11</definedName>
    <definedName name="DPW03.3.1._N">'DPW03'!$Q$11</definedName>
    <definedName name="DPW03.4._A">'DPW03'!$D$12</definedName>
    <definedName name="DPW03.4._B">'DPW03'!$E$12</definedName>
    <definedName name="DPW03.4._C">'DPW03'!$F$12</definedName>
    <definedName name="DPW03.4._D">'DPW03'!$G$12</definedName>
    <definedName name="DPW03.4._E">'DPW03'!$H$12</definedName>
    <definedName name="DPW03.4._F">'DPW03'!$I$12</definedName>
    <definedName name="DPW03.4._G">'DPW03'!$J$12</definedName>
    <definedName name="DPW03.4._H">'DPW03'!$K$12</definedName>
    <definedName name="DPW03.4._I">'DPW03'!$L$12</definedName>
    <definedName name="DPW03.4._J">'DPW03'!$M$12</definedName>
    <definedName name="DPW03.4._K">'DPW03'!$N$12</definedName>
    <definedName name="DPW03.4._L">'DPW03'!$O$12</definedName>
    <definedName name="DPW03.4._M">'DPW03'!$P$12</definedName>
    <definedName name="DPW03.4._N">'DPW03'!$Q$12</definedName>
    <definedName name="FWW01.1._A">'FWW01'!$D$6</definedName>
    <definedName name="FWW01.1.1._A">'FWW01'!$D$7</definedName>
    <definedName name="FWW01.1.1.1._A">'FWW01'!$D$8</definedName>
    <definedName name="FWW01.1.1.2._A">'FWW01'!$D$9</definedName>
    <definedName name="FWW01.1.2._A">'FWW01'!$D$10</definedName>
    <definedName name="FWW01.1.2.1._A">'FWW01'!$D$11</definedName>
    <definedName name="FWW01.1.2.2._A">'FWW01'!$D$12</definedName>
    <definedName name="FWW01.10._A">'FWW01'!$D$26</definedName>
    <definedName name="FWW01.10.1._A">'FWW01'!$D$27</definedName>
    <definedName name="FWW01.11._A">'FWW01'!$D$28</definedName>
    <definedName name="FWW01.12._A">'FWW01'!$D$29</definedName>
    <definedName name="FWW01.13._A">'FWW01'!$D$30</definedName>
    <definedName name="FWW01.14._A">'FWW01'!$D$31</definedName>
    <definedName name="FWW01.15._A">'FWW01'!$D$32</definedName>
    <definedName name="FWW01.16._A">'FWW01'!$D$33</definedName>
    <definedName name="FWW01.17._A">'FWW01'!$D$34</definedName>
    <definedName name="FWW01.18._A">'FWW01'!$D$35</definedName>
    <definedName name="FWW01.19._A">'FWW01'!$D$37</definedName>
    <definedName name="FWW01.2._A">'FWW01'!$D$13</definedName>
    <definedName name="FWW01.2.1._A">'FWW01'!$D$14</definedName>
    <definedName name="FWW01.2.2._A">'FWW01'!$D$15</definedName>
    <definedName name="FWW01.2.3._A">'FWW01'!$D$16</definedName>
    <definedName name="FWW01.20._A">'FWW01'!$D$38</definedName>
    <definedName name="FWW01.21._A">'FWW01'!$D$39</definedName>
    <definedName name="FWW01.22._A">'FWW01'!$D$40</definedName>
    <definedName name="FWW01.23._A">'FWW01'!$D$41</definedName>
    <definedName name="FWW01.24._A">'FWW01'!$D$42</definedName>
    <definedName name="FWW01.3._A">'FWW01'!$D$17</definedName>
    <definedName name="FWW01.3.1._A">'FWW01'!$D$18</definedName>
    <definedName name="FWW01.4._A">'FWW01'!$D$19</definedName>
    <definedName name="FWW01.5._A">'FWW01'!$D$20</definedName>
    <definedName name="FWW01.6._A">'FWW01'!$D$21</definedName>
    <definedName name="FWW01.7._A">'FWW01'!$D$22</definedName>
    <definedName name="FWW01.8._A">'FWW01'!$D$23</definedName>
    <definedName name="FWW01.9._A">'FWW01'!$D$24</definedName>
    <definedName name="FWW01.9.1._A">'FWW01'!$D$25</definedName>
    <definedName name="GAP01.1._A">'GAP01'!$D$6</definedName>
    <definedName name="GAP01.1.1._A">'GAP01'!$D$7</definedName>
    <definedName name="GAP01.1.2._A">'GAP01'!$D$8</definedName>
    <definedName name="GAP01.2._A">'GAP01'!$D$9</definedName>
    <definedName name="GAP01.2.1._A">'GAP01'!$D$10</definedName>
    <definedName name="GAP01.2.2._A">'GAP01'!$D$11</definedName>
    <definedName name="GAP01.2.3._A">'GAP01'!$D$12</definedName>
    <definedName name="GAP01.2.4._A">'GAP01'!$D$13</definedName>
    <definedName name="GAP01.3._A">'GAP01'!$D$14</definedName>
    <definedName name="IK02A.1._B">IK02A!$E$6</definedName>
    <definedName name="IK02A.10._A">IK02A!$D$21</definedName>
    <definedName name="IK02A.10._B">IK02A!$E$21</definedName>
    <definedName name="IK02A.10.1._A">IK02A!$D$22</definedName>
    <definedName name="IK02A.10.1._B">IK02A!$E$22</definedName>
    <definedName name="IK02A.11._A">IK02A!$D$23</definedName>
    <definedName name="IK02A.11._B">IK02A!$E$23</definedName>
    <definedName name="IK02A.12._A">IK02A!$D$24</definedName>
    <definedName name="IK02A.12._B">IK02A!$E$24</definedName>
    <definedName name="IK02A.13._A">IK02A!$D$25</definedName>
    <definedName name="IK02A.13._B">IK02A!$E$25</definedName>
    <definedName name="IK02A.14._A">IK02A!$D$26</definedName>
    <definedName name="IK02A.14._B">IK02A!$E$26</definedName>
    <definedName name="IK02A.15._A">IK02A!$D$27</definedName>
    <definedName name="IK02A.15._B">IK02A!$E$27</definedName>
    <definedName name="IK02A.16._A">IK02A!$D$28</definedName>
    <definedName name="IK02A.16._B">IK02A!$E$28</definedName>
    <definedName name="IK02A.17._A">IK02A!$D$29</definedName>
    <definedName name="IK02A.17._B">IK02A!$E$29</definedName>
    <definedName name="IK02A.18._A">IK02A!$D$30</definedName>
    <definedName name="IK02A.18._B">IK02A!$E$30</definedName>
    <definedName name="IK02A.19._A">IK02A!$D$31</definedName>
    <definedName name="IK02A.19._B">IK02A!$E$31</definedName>
    <definedName name="IK02A.19.1._A">IK02A!$D$32</definedName>
    <definedName name="IK02A.19.1._B">IK02A!$E$32</definedName>
    <definedName name="IK02A.2._B">IK02A!$E$7</definedName>
    <definedName name="IK02A.20._B">IK02A!$E$33</definedName>
    <definedName name="IK02A.20.1._B">IK02A!$E$34</definedName>
    <definedName name="IK02A.21._B">IK02A!$E$35</definedName>
    <definedName name="IK02A.3._B">IK02A!$E$8</definedName>
    <definedName name="IK02A.4._A">IK02A!$D$9</definedName>
    <definedName name="IK02A.4._B">IK02A!$E$9</definedName>
    <definedName name="IK02A.5._A">IK02A!$D$10</definedName>
    <definedName name="IK02A.5._B">IK02A!$E$10</definedName>
    <definedName name="IK02A.5.1._A">IK02A!$D$11</definedName>
    <definedName name="IK02A.5.1._B">IK02A!$E$11</definedName>
    <definedName name="IK02A.6._A">IK02A!$D$12</definedName>
    <definedName name="IK02A.6._B">IK02A!$E$12</definedName>
    <definedName name="IK02A.6.1._A">IK02A!$D$13</definedName>
    <definedName name="IK02A.6.1._B">IK02A!$E$13</definedName>
    <definedName name="IK02A.6.2._A">IK02A!$D$14</definedName>
    <definedName name="IK02A.6.2._B">IK02A!$E$14</definedName>
    <definedName name="IK02A.7._A">IK02A!$D$15</definedName>
    <definedName name="IK02A.7._B">IK02A!$E$15</definedName>
    <definedName name="IK02A.8._A">IK02A!$D$16</definedName>
    <definedName name="IK02A.8._B">IK02A!$E$16</definedName>
    <definedName name="IK02A.9._A">IK02A!$D$17</definedName>
    <definedName name="IK02A.9._B">IK02A!$E$17</definedName>
    <definedName name="IK02A.9.1._A">IK02A!$D$18</definedName>
    <definedName name="IK02A.9.1._B">IK02A!$E$18</definedName>
    <definedName name="IK02A.9.2._A">IK02A!$D$19</definedName>
    <definedName name="IK02A.9.2._B">IK02A!$E$19</definedName>
    <definedName name="IK02A.9.3._A">IK02A!$D$20</definedName>
    <definedName name="IK02A.9.3._B">IK02A!$E$20</definedName>
    <definedName name="KO01.1._A">'KO01'!$D$6</definedName>
    <definedName name="KO01.1._B">'KO01'!$E$6</definedName>
    <definedName name="KO01.1._C">'KO01'!$F$6</definedName>
    <definedName name="KO01.1._D">'KO01'!$G$6</definedName>
    <definedName name="KO01.1._E">'KO01'!$H$6</definedName>
    <definedName name="KO01.1._F">'KO01'!$I$6</definedName>
    <definedName name="KO01.1._G">'KO01'!$J$6</definedName>
    <definedName name="KO01.1.2._A">'KO01'!$D$7</definedName>
    <definedName name="KO01.1.2._B">'KO01'!$E$7</definedName>
    <definedName name="KO01.1.2._C">'KO01'!$F$7</definedName>
    <definedName name="KO01.1.2._D">'KO01'!$G$7</definedName>
    <definedName name="KO01.1.2._E">'KO01'!$H$7</definedName>
    <definedName name="KO01.1.2._F">'KO01'!$I$7</definedName>
    <definedName name="KO01.1.2._G">'KO01'!$J$7</definedName>
    <definedName name="KO01.1.2.1._A">'KO01'!$D$8</definedName>
    <definedName name="KO01.1.2.1._B">'KO01'!$E$8</definedName>
    <definedName name="KO01.1.2.1._C">'KO01'!$F$8</definedName>
    <definedName name="KO01.1.2.1._D">'KO01'!$G$8</definedName>
    <definedName name="KO01.1.2.1._E">'KO01'!$H$8</definedName>
    <definedName name="KO01.1.2.1._F">'KO01'!$I$8</definedName>
    <definedName name="KO01.1.2.1._G">'KO01'!$J$8</definedName>
    <definedName name="KO01.1.2.2._A">'KO01'!$D$9</definedName>
    <definedName name="KO01.1.2.2._B">'KO01'!$E$9</definedName>
    <definedName name="KO01.1.2.2._C">'KO01'!$F$9</definedName>
    <definedName name="KO01.1.2.2._D">'KO01'!$G$9</definedName>
    <definedName name="KO01.1.2.2._E">'KO01'!$H$9</definedName>
    <definedName name="KO01.1.2.2._F">'KO01'!$I$9</definedName>
    <definedName name="KO01.1.2.2._G">'KO01'!$J$9</definedName>
    <definedName name="KO01.1.3._A">'KO01'!$D$10</definedName>
    <definedName name="KO01.1.3._B">'KO01'!$E$10</definedName>
    <definedName name="KO01.1.3._C">'KO01'!$F$10</definedName>
    <definedName name="KO01.1.3._D">'KO01'!$G$10</definedName>
    <definedName name="KO01.1.3._E">'KO01'!$H$10</definedName>
    <definedName name="KO01.1.3._F">'KO01'!$I$10</definedName>
    <definedName name="KO01.1.3._G">'KO01'!$J$10</definedName>
    <definedName name="KO01.1.3.1._A">'KO01'!$D$11</definedName>
    <definedName name="KO01.1.3.1._B">'KO01'!$E$11</definedName>
    <definedName name="KO01.1.3.1._C">'KO01'!$F$11</definedName>
    <definedName name="KO01.1.3.1._D">'KO01'!$G$11</definedName>
    <definedName name="KO01.1.3.1._E">'KO01'!$H$11</definedName>
    <definedName name="KO01.1.3.1._F">'KO01'!$I$11</definedName>
    <definedName name="KO01.1.3.1._G">'KO01'!$J$11</definedName>
    <definedName name="KO01.1.3.2._A">'KO01'!$D$12</definedName>
    <definedName name="KO01.1.3.2._B">'KO01'!$E$12</definedName>
    <definedName name="KO01.1.3.2._C">'KO01'!$F$12</definedName>
    <definedName name="KO01.1.3.2._D">'KO01'!$G$12</definedName>
    <definedName name="KO01.1.3.2._E">'KO01'!$H$12</definedName>
    <definedName name="KO01.1.3.2._F">'KO01'!$I$12</definedName>
    <definedName name="KO01.1.3.2._G">'KO01'!$J$12</definedName>
    <definedName name="KO01.1.4._A">'KO01'!$D$13</definedName>
    <definedName name="KO01.1.4._B">'KO01'!$E$13</definedName>
    <definedName name="KO01.1.4._C">'KO01'!$F$13</definedName>
    <definedName name="KO01.1.4._D">'KO01'!$G$13</definedName>
    <definedName name="KO01.1.4._E">'KO01'!$H$13</definedName>
    <definedName name="KO01.1.4._F">'KO01'!$I$13</definedName>
    <definedName name="KO01.1.4._G">'KO01'!$J$13</definedName>
    <definedName name="KO01.2._A">'KO01'!$D$14</definedName>
    <definedName name="KO01.2._B">'KO01'!$E$14</definedName>
    <definedName name="KO01.2._C">'KO01'!$F$14</definedName>
    <definedName name="KO01.2._D">'KO01'!$G$14</definedName>
    <definedName name="KO01.2._E">'KO01'!$H$14</definedName>
    <definedName name="KO01.2._F">'KO01'!$I$14</definedName>
    <definedName name="KO01.2._G">'KO01'!$J$14</definedName>
    <definedName name="KO01.2.1._A">'KO01'!$D$15</definedName>
    <definedName name="KO01.2.1._B">'KO01'!$E$15</definedName>
    <definedName name="KO01.2.1._C">'KO01'!$F$15</definedName>
    <definedName name="KO01.2.1._D">'KO01'!$G$15</definedName>
    <definedName name="KO01.2.1._E">'KO01'!$H$15</definedName>
    <definedName name="KO01.2.1._F">'KO01'!$I$15</definedName>
    <definedName name="KO01.2.1._G">'KO01'!$J$15</definedName>
    <definedName name="KO01.2.1.1._A">'KO01'!$D$16</definedName>
    <definedName name="KO01.2.1.1._B">'KO01'!$E$16</definedName>
    <definedName name="KO01.2.1.1._C">'KO01'!$F$16</definedName>
    <definedName name="KO01.2.1.1._D">'KO01'!$G$16</definedName>
    <definedName name="KO01.2.1.1._E">'KO01'!$H$16</definedName>
    <definedName name="KO01.2.1.1._F">'KO01'!$I$16</definedName>
    <definedName name="KO01.2.1.1._G">'KO01'!$J$16</definedName>
    <definedName name="KO01.2.1.2._A">'KO01'!$D$17</definedName>
    <definedName name="KO01.2.1.2._B">'KO01'!$E$17</definedName>
    <definedName name="KO01.2.1.2._C">'KO01'!$F$17</definedName>
    <definedName name="KO01.2.1.2._D">'KO01'!$G$17</definedName>
    <definedName name="KO01.2.1.2._E">'KO01'!$H$17</definedName>
    <definedName name="KO01.2.1.2._F">'KO01'!$I$17</definedName>
    <definedName name="KO01.2.1.2._G">'KO01'!$J$17</definedName>
    <definedName name="KO01.2.2._A">'KO01'!$D$18</definedName>
    <definedName name="KO01.2.2._B">'KO01'!$E$18</definedName>
    <definedName name="KO01.2.2._C">'KO01'!$F$18</definedName>
    <definedName name="KO01.2.2._D">'KO01'!$G$18</definedName>
    <definedName name="KO01.2.2._E">'KO01'!$H$18</definedName>
    <definedName name="KO01.2.2._F">'KO01'!$I$18</definedName>
    <definedName name="KO01.2.2._G">'KO01'!$J$18</definedName>
    <definedName name="KO01.2.2.1._A">'KO01'!$D$19</definedName>
    <definedName name="KO01.2.2.1._B">'KO01'!$E$19</definedName>
    <definedName name="KO01.2.2.1._C">'KO01'!$F$19</definedName>
    <definedName name="KO01.2.2.1._D">'KO01'!$G$19</definedName>
    <definedName name="KO01.2.2.1._E">'KO01'!$H$19</definedName>
    <definedName name="KO01.2.2.1._F">'KO01'!$I$19</definedName>
    <definedName name="KO01.2.2.1._G">'KO01'!$J$19</definedName>
    <definedName name="KO01.2.2.2._A">'KO01'!$D$20</definedName>
    <definedName name="KO01.2.2.2._B">'KO01'!$E$20</definedName>
    <definedName name="KO01.2.2.2._C">'KO01'!$F$20</definedName>
    <definedName name="KO01.2.2.2._D">'KO01'!$G$20</definedName>
    <definedName name="KO01.2.2.2._E">'KO01'!$H$20</definedName>
    <definedName name="KO01.2.2.2._F">'KO01'!$I$20</definedName>
    <definedName name="KO01.2.2.2._G">'KO01'!$J$20</definedName>
    <definedName name="KO01.2.3._A">'KO01'!$D$21</definedName>
    <definedName name="KO01.2.3._B">'KO01'!$E$21</definedName>
    <definedName name="KO01.2.3._C">'KO01'!$F$21</definedName>
    <definedName name="KO01.2.3._D">'KO01'!$G$21</definedName>
    <definedName name="KO01.2.3._E">'KO01'!$H$21</definedName>
    <definedName name="KO01.2.3._F">'KO01'!$I$21</definedName>
    <definedName name="KO01.2.3._G">'KO01'!$J$21</definedName>
    <definedName name="KO01.3._A">'KO01'!$D$22</definedName>
    <definedName name="KO01.3._B">'KO01'!$E$22</definedName>
    <definedName name="KO01.3._C">'KO01'!$F$22</definedName>
    <definedName name="KO01.3._D">'KO01'!$G$22</definedName>
    <definedName name="KO01.3._E">'KO01'!$H$22</definedName>
    <definedName name="KO01.3._F">'KO01'!$I$22</definedName>
    <definedName name="KO01.3._G">'KO01'!$J$22</definedName>
    <definedName name="KO01.3.1._A">'KO01'!$D$23</definedName>
    <definedName name="KO01.3.1._B">'KO01'!$E$23</definedName>
    <definedName name="KO01.3.1._C">'KO01'!$F$23</definedName>
    <definedName name="KO01.3.1._D">'KO01'!$G$23</definedName>
    <definedName name="KO01.3.1._E">'KO01'!$H$23</definedName>
    <definedName name="KO01.3.1._F">'KO01'!$I$23</definedName>
    <definedName name="KO01.3.1._G">'KO01'!$J$23</definedName>
    <definedName name="KO01.3.1.1._A">'KO01'!$D$24</definedName>
    <definedName name="KO01.3.1.1._B">'KO01'!$E$24</definedName>
    <definedName name="KO01.3.1.1._C">'KO01'!$F$24</definedName>
    <definedName name="KO01.3.1.1._D">'KO01'!$G$24</definedName>
    <definedName name="KO01.3.1.1._E">'KO01'!$H$24</definedName>
    <definedName name="KO01.3.1.1._F">'KO01'!$I$24</definedName>
    <definedName name="KO01.3.1.1._G">'KO01'!$J$24</definedName>
    <definedName name="KO01.3.1.2._A">'KO01'!$D$25</definedName>
    <definedName name="KO01.3.1.2._B">'KO01'!$E$25</definedName>
    <definedName name="KO01.3.1.2._C">'KO01'!$F$25</definedName>
    <definedName name="KO01.3.1.2._D">'KO01'!$G$25</definedName>
    <definedName name="KO01.3.1.2._E">'KO01'!$H$25</definedName>
    <definedName name="KO01.3.1.2._F">'KO01'!$I$25</definedName>
    <definedName name="KO01.3.1.2._G">'KO01'!$J$25</definedName>
    <definedName name="KO01.3.2._A">'KO01'!$D$26</definedName>
    <definedName name="KO01.3.2._B">'KO01'!$E$26</definedName>
    <definedName name="KO01.3.2._C">'KO01'!$F$26</definedName>
    <definedName name="KO01.3.2._D">'KO01'!$G$26</definedName>
    <definedName name="KO01.3.2._E">'KO01'!$H$26</definedName>
    <definedName name="KO01.3.2._F">'KO01'!$I$26</definedName>
    <definedName name="KO01.3.2._G">'KO01'!$J$26</definedName>
    <definedName name="KO01.3.2.1._A">'KO01'!$D$27</definedName>
    <definedName name="KO01.3.2.1._B">'KO01'!$E$27</definedName>
    <definedName name="KO01.3.2.1._C">'KO01'!$F$27</definedName>
    <definedName name="KO01.3.2.1._D">'KO01'!$G$27</definedName>
    <definedName name="KO01.3.2.1._E">'KO01'!$H$27</definedName>
    <definedName name="KO01.3.2.1._F">'KO01'!$I$27</definedName>
    <definedName name="KO01.3.2.1._G">'KO01'!$J$27</definedName>
    <definedName name="KO01.3.2.2._A">'KO01'!$D$28</definedName>
    <definedName name="KO01.3.2.2._B">'KO01'!$E$28</definedName>
    <definedName name="KO01.3.2.2._C">'KO01'!$F$28</definedName>
    <definedName name="KO01.3.2.2._D">'KO01'!$G$28</definedName>
    <definedName name="KO01.3.2.2._E">'KO01'!$H$28</definedName>
    <definedName name="KO01.3.2.2._F">'KO01'!$I$28</definedName>
    <definedName name="KO01.3.2.2._G">'KO01'!$J$28</definedName>
    <definedName name="KO01.3.3._A">'KO01'!$D$29</definedName>
    <definedName name="KO01.3.3._B">'KO01'!$E$29</definedName>
    <definedName name="KO01.3.3._C">'KO01'!$F$29</definedName>
    <definedName name="KO01.3.3._D">'KO01'!$G$29</definedName>
    <definedName name="KO01.3.3._E">'KO01'!$H$29</definedName>
    <definedName name="KO01.3.3._F">'KO01'!$I$29</definedName>
    <definedName name="KO01.3.3._G">'KO01'!$J$29</definedName>
    <definedName name="KO01.4._A">'KO01'!$D$30</definedName>
    <definedName name="KO01.4._B">'KO01'!$E$30</definedName>
    <definedName name="KO01.4._C">'KO01'!$F$30</definedName>
    <definedName name="KO01.4._D">'KO01'!$G$30</definedName>
    <definedName name="KO01.4._E">'KO01'!$H$30</definedName>
    <definedName name="KO01.4._F">'KO01'!$I$30</definedName>
    <definedName name="KO01.4._G">'KO01'!$J$30</definedName>
    <definedName name="KO01.5._A">'KO01'!$D$31</definedName>
    <definedName name="KO01.5._B">'KO01'!$E$31</definedName>
    <definedName name="KO01.5._C">'KO01'!$F$31</definedName>
    <definedName name="KO01.5._D">'KO01'!$G$31</definedName>
    <definedName name="KO01.5._E">'KO01'!$H$31</definedName>
    <definedName name="KO01.5._F">'KO01'!$I$31</definedName>
    <definedName name="KO01.5._G">'KO01'!$J$31</definedName>
    <definedName name="NKIP01.1._A">NKIP01!$D$7</definedName>
    <definedName name="NKIP01.1._B">NKIP01!$E$7</definedName>
    <definedName name="NKIP01.1._C">NKIP01!$F$7</definedName>
    <definedName name="NKIP01.1._D">NKIP01!$G$7</definedName>
    <definedName name="NKIP01.1._E">NKIP01!$H$7</definedName>
    <definedName name="NKIP01.1._F">NKIP01!$I$7</definedName>
    <definedName name="NKIP01.1._G">NKIP01!$J$7</definedName>
    <definedName name="NKIP01.1._H">NKIP01!$K$7</definedName>
    <definedName name="NKIP01.1._I">NKIP01!$L$7</definedName>
    <definedName name="NKIP01.1._J">NKIP01!$M$7</definedName>
    <definedName name="NKIP01.1._K">NKIP01!$N$7</definedName>
    <definedName name="NKIP01.1._L">NKIP01!$O$7</definedName>
    <definedName name="NKIP01.1._M">NKIP01!$P$7</definedName>
    <definedName name="NKIP01.1._N">NKIP01!$Q$7</definedName>
    <definedName name="NKIP01.1._O">NKIP01!$R$7</definedName>
    <definedName name="NKIP01.1._P">NKIP01!$S$7</definedName>
    <definedName name="NKIP01.1._R">NKIP01!$T$7</definedName>
    <definedName name="NKIP01.1._S">NKIP01!$U$7</definedName>
    <definedName name="NKIP01.1._T">NKIP01!$V$7</definedName>
    <definedName name="NKIP01.1._U">NKIP01!$W$7</definedName>
    <definedName name="NKIP01.1._V">NKIP01!$X$7</definedName>
    <definedName name="NKIP01.2._A">NKIP01!$D$8</definedName>
    <definedName name="NKIP01.2._B">NKIP01!$E$8</definedName>
    <definedName name="NKIP01.2._C">NKIP01!$F$8</definedName>
    <definedName name="NKIP01.2._D">NKIP01!$G$8</definedName>
    <definedName name="NKIP01.2._E">NKIP01!$H$8</definedName>
    <definedName name="NKIP01.2._F">NKIP01!$I$8</definedName>
    <definedName name="NKIP01.2._G">NKIP01!$J$8</definedName>
    <definedName name="NKIP01.2._H">NKIP01!$K$8</definedName>
    <definedName name="NKIP01.2._I">NKIP01!$L$8</definedName>
    <definedName name="NKIP01.2._J">NKIP01!$M$8</definedName>
    <definedName name="NKIP01.2._K">NKIP01!$N$8</definedName>
    <definedName name="NKIP01.2._L">NKIP01!$O$8</definedName>
    <definedName name="NKIP01.2._M">NKIP01!$P$8</definedName>
    <definedName name="NKIP01.2._N">NKIP01!$Q$8</definedName>
    <definedName name="NKIP01.2._O">NKIP01!$R$8</definedName>
    <definedName name="NKIP01.2._P">NKIP01!$S$8</definedName>
    <definedName name="NKIP01.2._R">NKIP01!$T$8</definedName>
    <definedName name="NKIP01.2._S">NKIP01!$U$8</definedName>
    <definedName name="NKIP01.2._T">NKIP01!$V$8</definedName>
    <definedName name="NKIP01.2._U">NKIP01!$W$8</definedName>
    <definedName name="NKIP01.2._V">NKIP01!$X$8</definedName>
    <definedName name="NKIP01.3._A">NKIP01!$D$9</definedName>
    <definedName name="NKIP01.3._B">NKIP01!$E$9</definedName>
    <definedName name="NKIP01.3._C">NKIP01!$F$9</definedName>
    <definedName name="NKIP01.3._D">NKIP01!$G$9</definedName>
    <definedName name="NKIP01.3._E">NKIP01!$H$9</definedName>
    <definedName name="NKIP01.3._F">NKIP01!$I$9</definedName>
    <definedName name="NKIP01.3._G">NKIP01!$J$9</definedName>
    <definedName name="NKIP01.3._H">NKIP01!$K$9</definedName>
    <definedName name="NKIP01.3._I">NKIP01!$L$9</definedName>
    <definedName name="NKIP01.3._J">NKIP01!$M$9</definedName>
    <definedName name="NKIP01.3._K">NKIP01!$N$9</definedName>
    <definedName name="NKIP01.3._L">NKIP01!$O$9</definedName>
    <definedName name="NKIP01.3._M">NKIP01!$P$9</definedName>
    <definedName name="NKIP01.3._N">NKIP01!$Q$9</definedName>
    <definedName name="NKIP01.3._O">NKIP01!$R$9</definedName>
    <definedName name="NKIP01.3._P">NKIP01!$S$9</definedName>
    <definedName name="NKIP01.3._R">NKIP01!$T$9</definedName>
    <definedName name="NKIP01.3._S">NKIP01!$U$9</definedName>
    <definedName name="NKIP01.3._T">NKIP01!$V$9</definedName>
    <definedName name="NKIP01.3._U">NKIP01!$W$9</definedName>
    <definedName name="NKIP01.3._V">NKIP01!$X$9</definedName>
    <definedName name="NKIP01.4._A">NKIP01!$D$10</definedName>
    <definedName name="NKIP01.4._B">NKIP01!$E$10</definedName>
    <definedName name="NKIP01.4._C">NKIP01!$F$10</definedName>
    <definedName name="NKIP01.4._D">NKIP01!$G$10</definedName>
    <definedName name="NKIP01.4._E">NKIP01!$H$10</definedName>
    <definedName name="NKIP01.4._F">NKIP01!$I$10</definedName>
    <definedName name="NKIP01.4._G">NKIP01!$J$10</definedName>
    <definedName name="NKIP01.4._H">NKIP01!$K$10</definedName>
    <definedName name="NKIP01.4._I">NKIP01!$L$10</definedName>
    <definedName name="NKIP01.4._J">NKIP01!$M$10</definedName>
    <definedName name="NKIP01.4._K">NKIP01!$N$10</definedName>
    <definedName name="NKIP01.4._L">NKIP01!$O$10</definedName>
    <definedName name="NKIP01.4._M">NKIP01!$P$10</definedName>
    <definedName name="NKIP01.4._N">NKIP01!$Q$10</definedName>
    <definedName name="NKIP01.4._O">NKIP01!$R$10</definedName>
    <definedName name="NKIP01.4._P">NKIP01!$S$10</definedName>
    <definedName name="NKIP01.4._R">NKIP01!$T$10</definedName>
    <definedName name="NKIP01.4._S">NKIP01!$U$10</definedName>
    <definedName name="NKIP01.4._T">NKIP01!$V$10</definedName>
    <definedName name="NKIP01.4._U">NKIP01!$W$10</definedName>
    <definedName name="NKIP01.4._V">NKIP01!$X$10</definedName>
    <definedName name="NKIP01.5._A">NKIP01!$D$11</definedName>
    <definedName name="NKIP01.5._B">NKIP01!$E$11</definedName>
    <definedName name="NKIP01.5._C">NKIP01!$F$11</definedName>
    <definedName name="NKIP01.5._D">NKIP01!$G$11</definedName>
    <definedName name="NKIP01.5._E">NKIP01!$H$11</definedName>
    <definedName name="NKIP01.5._F">NKIP01!$I$11</definedName>
    <definedName name="NKIP01.5._G">NKIP01!$J$11</definedName>
    <definedName name="NKIP01.5._H">NKIP01!$K$11</definedName>
    <definedName name="NKIP01.5._I">NKIP01!$L$11</definedName>
    <definedName name="NKIP01.5._J">NKIP01!$M$11</definedName>
    <definedName name="NKIP01.5._K">NKIP01!$N$11</definedName>
    <definedName name="NKIP01.5._L">NKIP01!$O$11</definedName>
    <definedName name="NKIP01.5._M">NKIP01!$P$11</definedName>
    <definedName name="NKIP01.5._N">NKIP01!$Q$11</definedName>
    <definedName name="NKIP01.5._O">NKIP01!$R$11</definedName>
    <definedName name="NKIP01.5._P">NKIP01!$S$11</definedName>
    <definedName name="NKIP01.5._R">NKIP01!$T$11</definedName>
    <definedName name="NKIP01.5._S">NKIP01!$U$11</definedName>
    <definedName name="NKIP01.5._T">NKIP01!$V$11</definedName>
    <definedName name="NKIP01.5._U">NKIP01!$W$11</definedName>
    <definedName name="NKIP01.5._V">NKIP01!$X$11</definedName>
    <definedName name="NKIP01.6._A">NKIP01!$D$12</definedName>
    <definedName name="NKIP01.6._B">NKIP01!$E$12</definedName>
    <definedName name="NKIP01.6._C">NKIP01!$F$12</definedName>
    <definedName name="NKIP01.6._D">NKIP01!$G$12</definedName>
    <definedName name="NKIP01.6._E">NKIP01!$H$12</definedName>
    <definedName name="NKIP01.6._F">NKIP01!$I$12</definedName>
    <definedName name="NKIP01.6._G">NKIP01!$J$12</definedName>
    <definedName name="NKIP01.6._H">NKIP01!$K$12</definedName>
    <definedName name="NKIP01.6._I">NKIP01!$L$12</definedName>
    <definedName name="NKIP01.6._J">NKIP01!$M$12</definedName>
    <definedName name="NKIP01.6._K">NKIP01!$N$12</definedName>
    <definedName name="NKIP01.6._L">NKIP01!$O$12</definedName>
    <definedName name="NKIP01.6._M">NKIP01!$P$12</definedName>
    <definedName name="NKIP01.6._N">NKIP01!$Q$12</definedName>
    <definedName name="NKIP01.6._O">NKIP01!$R$12</definedName>
    <definedName name="NKIP01.6._P">NKIP01!$S$12</definedName>
    <definedName name="NKIP01.6._R">NKIP01!$T$12</definedName>
    <definedName name="NKIP01.6._S">NKIP01!$U$12</definedName>
    <definedName name="NKIP01.6._T">NKIP01!$V$12</definedName>
    <definedName name="NKIP01.6._U">NKIP01!$W$12</definedName>
    <definedName name="NKIP01.6._V">NKIP01!$X$12</definedName>
    <definedName name="NKIP01.7._A">NKIP01!$D$13</definedName>
    <definedName name="NKIP01.7._B">NKIP01!$E$13</definedName>
    <definedName name="NKIP01.7._C">NKIP01!$F$13</definedName>
    <definedName name="NKIP01.7._D">NKIP01!$G$13</definedName>
    <definedName name="NKIP01.7._E">NKIP01!$H$13</definedName>
    <definedName name="NKIP01.7._F">NKIP01!$I$13</definedName>
    <definedName name="NKIP01.7._G">NKIP01!$J$13</definedName>
    <definedName name="NKIP01.7._H">NKIP01!$K$13</definedName>
    <definedName name="NKIP01.7._I">NKIP01!$L$13</definedName>
    <definedName name="NKIP01.7._J">NKIP01!$M$13</definedName>
    <definedName name="NKIP01.7._K">NKIP01!$N$13</definedName>
    <definedName name="NKIP01.7._L">NKIP01!$O$13</definedName>
    <definedName name="NKIP01.7._M">NKIP01!$P$13</definedName>
    <definedName name="NKIP01.7._N">NKIP01!$Q$13</definedName>
    <definedName name="NKIP01.7._O">NKIP01!$R$13</definedName>
    <definedName name="NKIP01.7._P">NKIP01!$S$13</definedName>
    <definedName name="NKIP01.7._R">NKIP01!$T$13</definedName>
    <definedName name="NKIP01.7._S">NKIP01!$U$13</definedName>
    <definedName name="NKIP01.7._T">NKIP01!$V$13</definedName>
    <definedName name="NKIP01.7._U">NKIP01!$W$13</definedName>
    <definedName name="NKIP01.7._V">NKIP01!$X$13</definedName>
    <definedName name="NKIP01.8._A">NKIP01!$D$14</definedName>
    <definedName name="NKIP01.8._B">NKIP01!$E$14</definedName>
    <definedName name="NKIP01.8._C">NKIP01!$F$14</definedName>
    <definedName name="NKIP01.8._D">NKIP01!$G$14</definedName>
    <definedName name="NKIP01.8._E">NKIP01!$H$14</definedName>
    <definedName name="NKIP01.8._F">NKIP01!$I$14</definedName>
    <definedName name="NKIP01.8._G">NKIP01!$J$14</definedName>
    <definedName name="NKIP01.8._H">NKIP01!$K$14</definedName>
    <definedName name="NKIP01.8._I">NKIP01!$L$14</definedName>
    <definedName name="NKIP01.8._J">NKIP01!$M$14</definedName>
    <definedName name="NKIP01.8._K">NKIP01!$N$14</definedName>
    <definedName name="NKIP01.8._L">NKIP01!$O$14</definedName>
    <definedName name="NKIP01.8._M">NKIP01!$P$14</definedName>
    <definedName name="NKIP01.8._N">NKIP01!$Q$14</definedName>
    <definedName name="NKIP01.8._O">NKIP01!$R$14</definedName>
    <definedName name="NKIP01.8._P">NKIP01!$S$14</definedName>
    <definedName name="NKIP01.8._R">NKIP01!$T$14</definedName>
    <definedName name="NKIP01.8._S">NKIP01!$U$14</definedName>
    <definedName name="NKIP01.8._T">NKIP01!$V$14</definedName>
    <definedName name="NKIP01.8._U">NKIP01!$W$14</definedName>
    <definedName name="NKIP01.8._V">NKIP01!$X$14</definedName>
    <definedName name="NKIP02.1._A">NKIP02!$D$7</definedName>
    <definedName name="NKIP02.1._B">NKIP02!$E$7</definedName>
    <definedName name="NKIP02.1._C">NKIP02!$F$7</definedName>
    <definedName name="NKIP02.1._D">NKIP02!$G$7</definedName>
    <definedName name="NKIP02.1._E">NKIP02!$H$7</definedName>
    <definedName name="NKIP02.1._F">NKIP02!$I$7</definedName>
    <definedName name="NKIP02.1._G">NKIP02!$J$7</definedName>
    <definedName name="NKIP02.1._H">NKIP02!$K$7</definedName>
    <definedName name="NKIP02.1._I">NKIP02!$L$7</definedName>
    <definedName name="NKIP02.1._J">NKIP02!$M$7</definedName>
    <definedName name="NKIP02.1._K">NKIP02!$N$7</definedName>
    <definedName name="NKIP02.1._L">NKIP02!$O$7</definedName>
    <definedName name="NKIP02.1._M">NKIP02!$P$7</definedName>
    <definedName name="NKIP02.1._N">NKIP02!$Q$7</definedName>
    <definedName name="NKIP02.1._O">NKIP02!$R$7</definedName>
    <definedName name="NKIP02.1._P">NKIP02!$S$7</definedName>
    <definedName name="NKIP02.1._R">NKIP02!$T$7</definedName>
    <definedName name="NKIP02.1._S">NKIP02!$U$7</definedName>
    <definedName name="NKIP02.1._T">NKIP02!$V$7</definedName>
    <definedName name="NKIP02.1._U">NKIP02!$W$7</definedName>
    <definedName name="NKIP02.1._V">NKIP02!$X$7</definedName>
    <definedName name="NKIP02.2._A">NKIP02!$D$8</definedName>
    <definedName name="NKIP02.2._B">NKIP02!$E$8</definedName>
    <definedName name="NKIP02.2._C">NKIP02!$F$8</definedName>
    <definedName name="NKIP02.2._D">NKIP02!$G$8</definedName>
    <definedName name="NKIP02.2._E">NKIP02!$H$8</definedName>
    <definedName name="NKIP02.2._F">NKIP02!$I$8</definedName>
    <definedName name="NKIP02.2._G">NKIP02!$J$8</definedName>
    <definedName name="NKIP02.2._H">NKIP02!$K$8</definedName>
    <definedName name="NKIP02.2._I">NKIP02!$L$8</definedName>
    <definedName name="NKIP02.2._J">NKIP02!$M$8</definedName>
    <definedName name="NKIP02.2._K">NKIP02!$N$8</definedName>
    <definedName name="NKIP02.2._L">NKIP02!$O$8</definedName>
    <definedName name="NKIP02.2._M">NKIP02!$P$8</definedName>
    <definedName name="NKIP02.2._N">NKIP02!$Q$8</definedName>
    <definedName name="NKIP02.2._O">NKIP02!$R$8</definedName>
    <definedName name="NKIP02.2._P">NKIP02!$S$8</definedName>
    <definedName name="NKIP02.2._R">NKIP02!$T$8</definedName>
    <definedName name="NKIP02.2._S">NKIP02!$U$8</definedName>
    <definedName name="NKIP02.2._T">NKIP02!$V$8</definedName>
    <definedName name="NKIP02.2._U">NKIP02!$W$8</definedName>
    <definedName name="NKIP02.2._V">NKIP02!$X$8</definedName>
    <definedName name="NKIP02.3._A">NKIP02!$D$9</definedName>
    <definedName name="NKIP02.3._B">NKIP02!$E$9</definedName>
    <definedName name="NKIP02.3._C">NKIP02!$F$9</definedName>
    <definedName name="NKIP02.3._D">NKIP02!$G$9</definedName>
    <definedName name="NKIP02.3._E">NKIP02!$H$9</definedName>
    <definedName name="NKIP02.3._F">NKIP02!$I$9</definedName>
    <definedName name="NKIP02.3._G">NKIP02!$J$9</definedName>
    <definedName name="NKIP02.3._H">NKIP02!$K$9</definedName>
    <definedName name="NKIP02.3._I">NKIP02!$L$9</definedName>
    <definedName name="NKIP02.3._J">NKIP02!$M$9</definedName>
    <definedName name="NKIP02.3._K">NKIP02!$N$9</definedName>
    <definedName name="NKIP02.3._L">NKIP02!$O$9</definedName>
    <definedName name="NKIP02.3._M">NKIP02!$P$9</definedName>
    <definedName name="NKIP02.3._N">NKIP02!$Q$9</definedName>
    <definedName name="NKIP02.3._O">NKIP02!$R$9</definedName>
    <definedName name="NKIP02.3._P">NKIP02!$S$9</definedName>
    <definedName name="NKIP02.3._R">NKIP02!$T$9</definedName>
    <definedName name="NKIP02.3._S">NKIP02!$U$9</definedName>
    <definedName name="NKIP02.3._T">NKIP02!$V$9</definedName>
    <definedName name="NKIP02.3._U">NKIP02!$W$9</definedName>
    <definedName name="NKIP02.3._V">NKIP02!$X$9</definedName>
    <definedName name="NKIP02.3.1._A">NKIP02!$D$10</definedName>
    <definedName name="NKIP02.3.1._B">NKIP02!$E$10</definedName>
    <definedName name="NKIP02.3.1._C">NKIP02!$F$10</definedName>
    <definedName name="NKIP02.3.1._D">NKIP02!$G$10</definedName>
    <definedName name="NKIP02.3.1._E">NKIP02!$H$10</definedName>
    <definedName name="NKIP02.3.1._F">NKIP02!$I$10</definedName>
    <definedName name="NKIP02.3.1._G">NKIP02!$J$10</definedName>
    <definedName name="NKIP02.3.1._H">NKIP02!$K$10</definedName>
    <definedName name="NKIP02.3.1._I">NKIP02!$L$10</definedName>
    <definedName name="NKIP02.3.1._J">NKIP02!$M$10</definedName>
    <definedName name="NKIP02.3.1._K">NKIP02!$N$10</definedName>
    <definedName name="NKIP02.3.1._L">NKIP02!$O$10</definedName>
    <definedName name="NKIP02.3.1._M">NKIP02!$P$10</definedName>
    <definedName name="NKIP02.3.1._N">NKIP02!$Q$10</definedName>
    <definedName name="NKIP02.3.1._O">NKIP02!$R$10</definedName>
    <definedName name="NKIP02.3.1._P">NKIP02!$S$10</definedName>
    <definedName name="NKIP02.3.1._R">NKIP02!$T$10</definedName>
    <definedName name="NKIP02.3.1._S">NKIP02!$U$10</definedName>
    <definedName name="NKIP02.3.1._T">NKIP02!$V$10</definedName>
    <definedName name="NKIP02.3.1._U">NKIP02!$W$10</definedName>
    <definedName name="NKIP02.3.1._V">NKIP02!$X$10</definedName>
    <definedName name="NKIP02.4._A">NKIP02!$D$11</definedName>
    <definedName name="NKIP02.4._B">NKIP02!$E$11</definedName>
    <definedName name="NKIP02.4._C">NKIP02!$F$11</definedName>
    <definedName name="NKIP02.4._D">NKIP02!$G$11</definedName>
    <definedName name="NKIP02.4._E">NKIP02!$H$11</definedName>
    <definedName name="NKIP02.4._F">NKIP02!$I$11</definedName>
    <definedName name="NKIP02.4._G">NKIP02!$J$11</definedName>
    <definedName name="NKIP02.4._H">NKIP02!$K$11</definedName>
    <definedName name="NKIP02.4._I">NKIP02!$L$11</definedName>
    <definedName name="NKIP02.4._J">NKIP02!$M$11</definedName>
    <definedName name="NKIP02.4._K">NKIP02!$N$11</definedName>
    <definedName name="NKIP02.4._L">NKIP02!$O$11</definedName>
    <definedName name="NKIP02.4._M">NKIP02!$P$11</definedName>
    <definedName name="NKIP02.4._N">NKIP02!$Q$11</definedName>
    <definedName name="NKIP02.4._O">NKIP02!$R$11</definedName>
    <definedName name="NKIP02.4._P">NKIP02!$S$11</definedName>
    <definedName name="NKIP02.4._R">NKIP02!$T$11</definedName>
    <definedName name="NKIP02.4._S">NKIP02!$U$11</definedName>
    <definedName name="NKIP02.4._T">NKIP02!$V$11</definedName>
    <definedName name="NKIP02.4._U">NKIP02!$W$11</definedName>
    <definedName name="NKIP02.4._V">NKIP02!$X$11</definedName>
    <definedName name="NKIP02.5._A">NKIP02!$D$12</definedName>
    <definedName name="NKIP02.5._B">NKIP02!$E$12</definedName>
    <definedName name="NKIP02.5._C">NKIP02!$F$12</definedName>
    <definedName name="NKIP02.5._D">NKIP02!$G$12</definedName>
    <definedName name="NKIP02.5._E">NKIP02!$H$12</definedName>
    <definedName name="NKIP02.5._F">NKIP02!$I$12</definedName>
    <definedName name="NKIP02.5._G">NKIP02!$J$12</definedName>
    <definedName name="NKIP02.5._H">NKIP02!$K$12</definedName>
    <definedName name="NKIP02.5._I">NKIP02!$L$12</definedName>
    <definedName name="NKIP02.5._J">NKIP02!$M$12</definedName>
    <definedName name="NKIP02.5._K">NKIP02!$N$12</definedName>
    <definedName name="NKIP02.5._L">NKIP02!$O$12</definedName>
    <definedName name="NKIP02.5._M">NKIP02!$P$12</definedName>
    <definedName name="NKIP02.5._N">NKIP02!$Q$12</definedName>
    <definedName name="NKIP02.5._O">NKIP02!$R$12</definedName>
    <definedName name="NKIP02.5._P">NKIP02!$S$12</definedName>
    <definedName name="NKIP02.5._R">NKIP02!$T$12</definedName>
    <definedName name="NKIP02.5._S">NKIP02!$U$12</definedName>
    <definedName name="NKIP02.5._T">NKIP02!$V$12</definedName>
    <definedName name="NKIP02.5._U">NKIP02!$W$12</definedName>
    <definedName name="NKIP02.5._V">NKIP02!$X$12</definedName>
    <definedName name="NKIP02.6._A">NKIP02!$D$13</definedName>
    <definedName name="NKIP02.6._B">NKIP02!$E$13</definedName>
    <definedName name="NKIP02.6._C">NKIP02!$F$13</definedName>
    <definedName name="NKIP02.6._D">NKIP02!$G$13</definedName>
    <definedName name="NKIP02.6._E">NKIP02!$H$13</definedName>
    <definedName name="NKIP02.6._F">NKIP02!$I$13</definedName>
    <definedName name="NKIP02.6._G">NKIP02!$J$13</definedName>
    <definedName name="NKIP02.6._H">NKIP02!$K$13</definedName>
    <definedName name="NKIP02.6._I">NKIP02!$L$13</definedName>
    <definedName name="NKIP02.6._J">NKIP02!$M$13</definedName>
    <definedName name="NKIP02.6._K">NKIP02!$N$13</definedName>
    <definedName name="NKIP02.6._L">NKIP02!$O$13</definedName>
    <definedName name="NKIP02.6._M">NKIP02!$P$13</definedName>
    <definedName name="NKIP02.6._N">NKIP02!$Q$13</definedName>
    <definedName name="NKIP02.6._O">NKIP02!$R$13</definedName>
    <definedName name="NKIP02.6._P">NKIP02!$S$13</definedName>
    <definedName name="NKIP02.6._R">NKIP02!$T$13</definedName>
    <definedName name="NKIP02.6._S">NKIP02!$U$13</definedName>
    <definedName name="NKIP02.6._T">NKIP02!$V$13</definedName>
    <definedName name="NKIP02.6._U">NKIP02!$W$13</definedName>
    <definedName name="NKIP02.6._V">NKIP02!$X$13</definedName>
    <definedName name="NKIP02.7._A">NKIP02!$D$14</definedName>
    <definedName name="NKIP02.7._B">NKIP02!$E$14</definedName>
    <definedName name="NKIP02.7._C">NKIP02!$F$14</definedName>
    <definedName name="NKIP02.7._D">NKIP02!$G$14</definedName>
    <definedName name="NKIP02.7._E">NKIP02!$H$14</definedName>
    <definedName name="NKIP02.7._F">NKIP02!$I$14</definedName>
    <definedName name="NKIP02.7._G">NKIP02!$J$14</definedName>
    <definedName name="NKIP02.7._H">NKIP02!$K$14</definedName>
    <definedName name="NKIP02.7._I">NKIP02!$L$14</definedName>
    <definedName name="NKIP02.7._J">NKIP02!$M$14</definedName>
    <definedName name="NKIP02.7._K">NKIP02!$N$14</definedName>
    <definedName name="NKIP02.7._L">NKIP02!$O$14</definedName>
    <definedName name="NKIP02.7._M">NKIP02!$P$14</definedName>
    <definedName name="NKIP02.7._N">NKIP02!$Q$14</definedName>
    <definedName name="NKIP02.7._O">NKIP02!$R$14</definedName>
    <definedName name="NKIP02.7._P">NKIP02!$S$14</definedName>
    <definedName name="NKIP02.7._R">NKIP02!$T$14</definedName>
    <definedName name="NKIP02.7._S">NKIP02!$U$14</definedName>
    <definedName name="NKIP02.7._T">NKIP02!$V$14</definedName>
    <definedName name="NKIP02.7._U">NKIP02!$W$14</definedName>
    <definedName name="NKIP02.7._V">NKIP02!$X$14</definedName>
    <definedName name="NKIP03.1._A">NKIP03!$D$8</definedName>
    <definedName name="NKIP03.1._AA">NKIP03!$E$8</definedName>
    <definedName name="NKIP03.1._B">NKIP03!$F$8</definedName>
    <definedName name="NKIP03.1._C">NKIP03!$G$8</definedName>
    <definedName name="NKIP03.1._CC">NKIP03!$H$8</definedName>
    <definedName name="NKIP03.1._D">NKIP03!$I$8</definedName>
    <definedName name="NKIP03.1._E">NKIP03!$J$8</definedName>
    <definedName name="NKIP03.1._EE">NKIP03!$K$8</definedName>
    <definedName name="NKIP03.1._F">NKIP03!$L$8</definedName>
    <definedName name="NKIP03.1._G">NKIP03!$M$8</definedName>
    <definedName name="NKIP03.1._H">NKIP03!$N$8</definedName>
    <definedName name="NKIP03.1._I">NKIP03!$O$8</definedName>
    <definedName name="NKIP03.1._J">NKIP03!$P$8</definedName>
    <definedName name="NKIP03.1._K">NKIP03!$Q$8</definedName>
    <definedName name="NKIP03.1._L">NKIP03!$R$8</definedName>
    <definedName name="NKIP03.1._M">NKIP03!$S$8</definedName>
    <definedName name="NKIP03.1._N">NKIP03!$T$8</definedName>
    <definedName name="NKIP03.1._O">NKIP03!$U$8</definedName>
    <definedName name="NKIP03.1._P">NKIP03!$V$8</definedName>
    <definedName name="NKIP03.1._Q">NKIP03!$W$8</definedName>
    <definedName name="NKIP03.1._R">NKIP03!$X$8</definedName>
    <definedName name="NKIP03.2._A">NKIP03!$D$9</definedName>
    <definedName name="NKIP03.2._AA">NKIP03!$E$9</definedName>
    <definedName name="NKIP03.2._B">NKIP03!$F$9</definedName>
    <definedName name="NKIP03.2._C">NKIP03!$G$9</definedName>
    <definedName name="NKIP03.2._CC">NKIP03!$H$9</definedName>
    <definedName name="NKIP03.2._D">NKIP03!$I$9</definedName>
    <definedName name="NKIP03.2._E">NKIP03!$J$9</definedName>
    <definedName name="NKIP03.2._EE">NKIP03!$K$9</definedName>
    <definedName name="NKIP03.2._F">NKIP03!$L$9</definedName>
    <definedName name="NKIP03.2._G">NKIP03!$M$9</definedName>
    <definedName name="NKIP03.2._H">NKIP03!$N$9</definedName>
    <definedName name="NKIP03.2._I">NKIP03!$O$9</definedName>
    <definedName name="NKIP03.2._J">NKIP03!$P$9</definedName>
    <definedName name="NKIP03.2._K">NKIP03!$Q$9</definedName>
    <definedName name="NKIP03.2._L">NKIP03!$R$9</definedName>
    <definedName name="NKIP03.2._M">NKIP03!$S$9</definedName>
    <definedName name="NKIP03.2._N">NKIP03!$T$9</definedName>
    <definedName name="NKIP03.2._O">NKIP03!$U$9</definedName>
    <definedName name="NKIP03.2._P">NKIP03!$V$9</definedName>
    <definedName name="NKIP03.2._Q">NKIP03!$W$9</definedName>
    <definedName name="NKIP03.2._R">NKIP03!$X$9</definedName>
    <definedName name="NKIP03.3._A">NKIP03!$D$10</definedName>
    <definedName name="NKIP03.3._AA">NKIP03!$E$10</definedName>
    <definedName name="NKIP03.3._B">NKIP03!$F$10</definedName>
    <definedName name="NKIP03.3._C">NKIP03!$G$10</definedName>
    <definedName name="NKIP03.3._CC">NKIP03!$H$10</definedName>
    <definedName name="NKIP03.3._D">NKIP03!$I$10</definedName>
    <definedName name="NKIP03.3._E">NKIP03!$J$10</definedName>
    <definedName name="NKIP03.3._EE">NKIP03!$K$10</definedName>
    <definedName name="NKIP03.3._F">NKIP03!$L$10</definedName>
    <definedName name="NKIP03.3._G">NKIP03!$M$10</definedName>
    <definedName name="NKIP03.3._H">NKIP03!$N$10</definedName>
    <definedName name="NKIP03.3._I">NKIP03!$O$10</definedName>
    <definedName name="NKIP03.3._J">NKIP03!$P$10</definedName>
    <definedName name="NKIP03.3._K">NKIP03!$Q$10</definedName>
    <definedName name="NKIP03.3._L">NKIP03!$R$10</definedName>
    <definedName name="NKIP03.3._M">NKIP03!$S$10</definedName>
    <definedName name="NKIP03.3._N">NKIP03!$T$10</definedName>
    <definedName name="NKIP03.3._O">NKIP03!$U$10</definedName>
    <definedName name="NKIP03.3._P">NKIP03!$V$10</definedName>
    <definedName name="NKIP03.3._Q">NKIP03!$W$10</definedName>
    <definedName name="NKIP03.3._R">NKIP03!$X$10</definedName>
    <definedName name="NKIP03.4._A">NKIP03!$D$11</definedName>
    <definedName name="NKIP03.4._AA">NKIP03!$E$11</definedName>
    <definedName name="NKIP03.4._B">NKIP03!$F$11</definedName>
    <definedName name="NKIP03.4._C">NKIP03!$G$11</definedName>
    <definedName name="NKIP03.4._CC">NKIP03!$H$11</definedName>
    <definedName name="NKIP03.4._D">NKIP03!$I$11</definedName>
    <definedName name="NKIP03.4._E">NKIP03!$J$11</definedName>
    <definedName name="NKIP03.4._EE">NKIP03!$K$11</definedName>
    <definedName name="NKIP03.4._F">NKIP03!$L$11</definedName>
    <definedName name="NKIP03.4._G">NKIP03!$M$11</definedName>
    <definedName name="NKIP03.4._H">NKIP03!$N$11</definedName>
    <definedName name="NKIP03.4._I">NKIP03!$O$11</definedName>
    <definedName name="NKIP03.4._J">NKIP03!$P$11</definedName>
    <definedName name="NKIP03.4._K">NKIP03!$Q$11</definedName>
    <definedName name="NKIP03.4._L">NKIP03!$R$11</definedName>
    <definedName name="NKIP03.4._M">NKIP03!$S$11</definedName>
    <definedName name="NKIP03.4._N">NKIP03!$T$11</definedName>
    <definedName name="NKIP03.4._O">NKIP03!$U$11</definedName>
    <definedName name="NKIP03.4._P">NKIP03!$V$11</definedName>
    <definedName name="NKIP03.4._Q">NKIP03!$W$11</definedName>
    <definedName name="NKIP03.4._R">NKIP03!$X$11</definedName>
    <definedName name="NKIP03.5._A">NKIP03!$D$12</definedName>
    <definedName name="NKIP03.5._AA">NKIP03!$E$12</definedName>
    <definedName name="NKIP03.5._B">NKIP03!$F$12</definedName>
    <definedName name="NKIP03.5._C">NKIP03!$G$12</definedName>
    <definedName name="NKIP03.5._CC">NKIP03!$H$12</definedName>
    <definedName name="NKIP03.5._D">NKIP03!$I$12</definedName>
    <definedName name="NKIP03.5._E">NKIP03!$J$12</definedName>
    <definedName name="NKIP03.5._EE">NKIP03!$K$12</definedName>
    <definedName name="NKIP03.5._F">NKIP03!$L$12</definedName>
    <definedName name="NKIP03.5._G">NKIP03!$M$12</definedName>
    <definedName name="NKIP03.5._H">NKIP03!$N$12</definedName>
    <definedName name="NKIP03.5._I">NKIP03!$O$12</definedName>
    <definedName name="NKIP03.5._J">NKIP03!$P$12</definedName>
    <definedName name="NKIP03.5._K">NKIP03!$Q$12</definedName>
    <definedName name="NKIP03.5._L">NKIP03!$R$12</definedName>
    <definedName name="NKIP03.5._M">NKIP03!$S$12</definedName>
    <definedName name="NKIP03.5._N">NKIP03!$T$12</definedName>
    <definedName name="NKIP03.5._O">NKIP03!$U$12</definedName>
    <definedName name="NKIP03.5._P">NKIP03!$V$12</definedName>
    <definedName name="NKIP03.5._Q">NKIP03!$W$12</definedName>
    <definedName name="NKIP03.5._R">NKIP03!$X$12</definedName>
    <definedName name="NKIP03.6._A">NKIP03!$D$13</definedName>
    <definedName name="NKIP03.6._AA">NKIP03!$E$13</definedName>
    <definedName name="NKIP03.6._B">NKIP03!$F$13</definedName>
    <definedName name="NKIP03.6._C">NKIP03!$G$13</definedName>
    <definedName name="NKIP03.6._CC">NKIP03!$H$13</definedName>
    <definedName name="NKIP03.6._D">NKIP03!$I$13</definedName>
    <definedName name="NKIP03.6._E">NKIP03!$J$13</definedName>
    <definedName name="NKIP03.6._EE">NKIP03!$K$13</definedName>
    <definedName name="NKIP03.6._F">NKIP03!$L$13</definedName>
    <definedName name="NKIP03.6._G">NKIP03!$M$13</definedName>
    <definedName name="NKIP03.6._H">NKIP03!$N$13</definedName>
    <definedName name="NKIP03.6._I">NKIP03!$O$13</definedName>
    <definedName name="NKIP03.6._J">NKIP03!$P$13</definedName>
    <definedName name="NKIP03.6._K">NKIP03!$Q$13</definedName>
    <definedName name="NKIP03.6._L">NKIP03!$R$13</definedName>
    <definedName name="NKIP03.6._M">NKIP03!$S$13</definedName>
    <definedName name="NKIP03.6._N">NKIP03!$T$13</definedName>
    <definedName name="NKIP03.6._O">NKIP03!$U$13</definedName>
    <definedName name="NKIP03.6._P">NKIP03!$V$13</definedName>
    <definedName name="NKIP03.6._Q">NKIP03!$W$13</definedName>
    <definedName name="NKIP03.6._R">NKIP03!$X$13</definedName>
    <definedName name="NKIP03.7._A">NKIP03!$D$14</definedName>
    <definedName name="NKIP03.7._AA">NKIP03!$E$14</definedName>
    <definedName name="NKIP03.7._B">NKIP03!$F$14</definedName>
    <definedName name="NKIP03.7._C">NKIP03!$G$14</definedName>
    <definedName name="NKIP03.7._CC">NKIP03!$H$14</definedName>
    <definedName name="NKIP03.7._D">NKIP03!$I$14</definedName>
    <definedName name="NKIP03.7._E">NKIP03!$J$14</definedName>
    <definedName name="NKIP03.7._EE">NKIP03!$K$14</definedName>
    <definedName name="NKIP03.7._F">NKIP03!$L$14</definedName>
    <definedName name="NKIP03.7._G">NKIP03!$M$14</definedName>
    <definedName name="NKIP03.7._H">NKIP03!$N$14</definedName>
    <definedName name="NKIP03.7._I">NKIP03!$O$14</definedName>
    <definedName name="NKIP03.7._J">NKIP03!$P$14</definedName>
    <definedName name="NKIP03.7._K">NKIP03!$Q$14</definedName>
    <definedName name="NKIP03.7._L">NKIP03!$R$14</definedName>
    <definedName name="NKIP03.7._M">NKIP03!$S$14</definedName>
    <definedName name="NKIP03.7._N">NKIP03!$T$14</definedName>
    <definedName name="NKIP03.7._O">NKIP03!$U$14</definedName>
    <definedName name="NKIP03.7._P">NKIP03!$V$14</definedName>
    <definedName name="NKIP03.7._Q">NKIP03!$W$14</definedName>
    <definedName name="NKIP03.7._R">NKIP03!$X$14</definedName>
    <definedName name="NKIP03.8._A">NKIP03!$D$15</definedName>
    <definedName name="NKIP03.8._AA">NKIP03!$E$15</definedName>
    <definedName name="NKIP03.8._B">NKIP03!$F$15</definedName>
    <definedName name="NKIP03.8._C">NKIP03!$G$15</definedName>
    <definedName name="NKIP03.8._CC">NKIP03!$H$15</definedName>
    <definedName name="NKIP03.8._D">NKIP03!$I$15</definedName>
    <definedName name="NKIP03.8._E">NKIP03!$J$15</definedName>
    <definedName name="NKIP03.8._EE">NKIP03!$K$15</definedName>
    <definedName name="NKIP03.8._F">NKIP03!$L$15</definedName>
    <definedName name="NKIP03.8._G">NKIP03!$M$15</definedName>
    <definedName name="NKIP03.8._H">NKIP03!$N$15</definedName>
    <definedName name="NKIP03.8._I">NKIP03!$O$15</definedName>
    <definedName name="NKIP03.8._J">NKIP03!$P$15</definedName>
    <definedName name="NKIP03.8._K">NKIP03!$Q$15</definedName>
    <definedName name="NKIP03.8._L">NKIP03!$R$15</definedName>
    <definedName name="NKIP03.8._M">NKIP03!$S$15</definedName>
    <definedName name="NKIP03.8._N">NKIP03!$T$15</definedName>
    <definedName name="NKIP03.8._O">NKIP03!$U$15</definedName>
    <definedName name="NKIP03.8._P">NKIP03!$V$15</definedName>
    <definedName name="NKIP03.8._Q">NKIP03!$W$15</definedName>
    <definedName name="NKIP03.8._R">NKIP03!$X$15</definedName>
    <definedName name="NKIP04.1._A">NKIP04!$D$8</definedName>
    <definedName name="NKIP04.1._AA">NKIP04!$E$8</definedName>
    <definedName name="NKIP04.1._B">NKIP04!$F$8</definedName>
    <definedName name="NKIP04.1._C">NKIP04!$G$8</definedName>
    <definedName name="NKIP04.1._CC">NKIP04!$H$8</definedName>
    <definedName name="NKIP04.1._D">NKIP04!$I$8</definedName>
    <definedName name="NKIP04.1._E">NKIP04!$J$8</definedName>
    <definedName name="NKIP04.1._EE">NKIP04!$K$8</definedName>
    <definedName name="NKIP04.1._F">NKIP04!$L$8</definedName>
    <definedName name="NKIP04.1._G">NKIP04!$M$8</definedName>
    <definedName name="NKIP04.1._H">NKIP04!$N$8</definedName>
    <definedName name="NKIP04.1._I">NKIP04!$O$8</definedName>
    <definedName name="NKIP04.1._J">NKIP04!$P$8</definedName>
    <definedName name="NKIP04.1._K">NKIP04!$Q$8</definedName>
    <definedName name="NKIP04.1._L">NKIP04!$R$8</definedName>
    <definedName name="NKIP04.1._M">NKIP04!$S$8</definedName>
    <definedName name="NKIP04.1._N">NKIP04!$T$8</definedName>
    <definedName name="NKIP04.1._O">NKIP04!$U$8</definedName>
    <definedName name="NKIP04.1._P">NKIP04!$V$8</definedName>
    <definedName name="NKIP04.1._Q">NKIP04!$W$8</definedName>
    <definedName name="NKIP04.1._R">NKIP04!$X$8</definedName>
    <definedName name="NKIP04.2._A">NKIP04!$D$9</definedName>
    <definedName name="NKIP04.2._AA">NKIP04!$E$9</definedName>
    <definedName name="NKIP04.2._B">NKIP04!$F$9</definedName>
    <definedName name="NKIP04.2._C">NKIP04!$G$9</definedName>
    <definedName name="NKIP04.2._CC">NKIP04!$H$9</definedName>
    <definedName name="NKIP04.2._D">NKIP04!$I$9</definedName>
    <definedName name="NKIP04.2._E">NKIP04!$J$9</definedName>
    <definedName name="NKIP04.2._EE">NKIP04!$K$9</definedName>
    <definedName name="NKIP04.2._F">NKIP04!$L$9</definedName>
    <definedName name="NKIP04.2._G">NKIP04!$M$9</definedName>
    <definedName name="NKIP04.2._H">NKIP04!$N$9</definedName>
    <definedName name="NKIP04.2._I">NKIP04!$O$9</definedName>
    <definedName name="NKIP04.2._J">NKIP04!$P$9</definedName>
    <definedName name="NKIP04.2._K">NKIP04!$Q$9</definedName>
    <definedName name="NKIP04.2._L">NKIP04!$R$9</definedName>
    <definedName name="NKIP04.2._M">NKIP04!$S$9</definedName>
    <definedName name="NKIP04.2._N">NKIP04!$T$9</definedName>
    <definedName name="NKIP04.2._O">NKIP04!$U$9</definedName>
    <definedName name="NKIP04.2._P">NKIP04!$V$9</definedName>
    <definedName name="NKIP04.2._Q">NKIP04!$W$9</definedName>
    <definedName name="NKIP04.2._R">NKIP04!$X$9</definedName>
    <definedName name="NKIP04.3._A">NKIP04!$D$10</definedName>
    <definedName name="NKIP04.3._AA">NKIP04!$E$10</definedName>
    <definedName name="NKIP04.3._B">NKIP04!$F$10</definedName>
    <definedName name="NKIP04.3._C">NKIP04!$G$10</definedName>
    <definedName name="NKIP04.3._CC">NKIP04!$H$10</definedName>
    <definedName name="NKIP04.3._D">NKIP04!$I$10</definedName>
    <definedName name="NKIP04.3._E">NKIP04!$J$10</definedName>
    <definedName name="NKIP04.3._EE">NKIP04!$K$10</definedName>
    <definedName name="NKIP04.3._F">NKIP04!$L$10</definedName>
    <definedName name="NKIP04.3._G">NKIP04!$M$10</definedName>
    <definedName name="NKIP04.3._H">NKIP04!$N$10</definedName>
    <definedName name="NKIP04.3._I">NKIP04!$O$10</definedName>
    <definedName name="NKIP04.3._J">NKIP04!$P$10</definedName>
    <definedName name="NKIP04.3._K">NKIP04!$Q$10</definedName>
    <definedName name="NKIP04.3._L">NKIP04!$R$10</definedName>
    <definedName name="NKIP04.3._M">NKIP04!$S$10</definedName>
    <definedName name="NKIP04.3._N">NKIP04!$T$10</definedName>
    <definedName name="NKIP04.3._O">NKIP04!$U$10</definedName>
    <definedName name="NKIP04.3._P">NKIP04!$V$10</definedName>
    <definedName name="NKIP04.3._Q">NKIP04!$W$10</definedName>
    <definedName name="NKIP04.3._R">NKIP04!$X$10</definedName>
    <definedName name="NKIP04.3.1._A">NKIP04!$D$11</definedName>
    <definedName name="NKIP04.3.1._AA">NKIP04!$E$11</definedName>
    <definedName name="NKIP04.3.1._B">NKIP04!$F$11</definedName>
    <definedName name="NKIP04.3.1._C">NKIP04!$G$11</definedName>
    <definedName name="NKIP04.3.1._CC">NKIP04!$H$11</definedName>
    <definedName name="NKIP04.3.1._D">NKIP04!$I$11</definedName>
    <definedName name="NKIP04.3.1._E">NKIP04!$J$11</definedName>
    <definedName name="NKIP04.3.1._EE">NKIP04!$K$11</definedName>
    <definedName name="NKIP04.3.1._F">NKIP04!$L$11</definedName>
    <definedName name="NKIP04.3.1._G">NKIP04!$M$11</definedName>
    <definedName name="NKIP04.3.1._H">NKIP04!$N$11</definedName>
    <definedName name="NKIP04.3.1._I">NKIP04!$O$11</definedName>
    <definedName name="NKIP04.3.1._J">NKIP04!$P$11</definedName>
    <definedName name="NKIP04.3.1._K">NKIP04!$Q$11</definedName>
    <definedName name="NKIP04.3.1._L">NKIP04!$R$11</definedName>
    <definedName name="NKIP04.3.1._M">NKIP04!$S$11</definedName>
    <definedName name="NKIP04.3.1._N">NKIP04!$T$11</definedName>
    <definedName name="NKIP04.3.1._O">NKIP04!$U$11</definedName>
    <definedName name="NKIP04.3.1._P">NKIP04!$V$11</definedName>
    <definedName name="NKIP04.3.1._Q">NKIP04!$W$11</definedName>
    <definedName name="NKIP04.3.1._R">NKIP04!$X$11</definedName>
    <definedName name="NKIP04.4._A">NKIP04!$D$12</definedName>
    <definedName name="NKIP04.4._AA">NKIP04!$E$12</definedName>
    <definedName name="NKIP04.4._B">NKIP04!$F$12</definedName>
    <definedName name="NKIP04.4._C">NKIP04!$G$12</definedName>
    <definedName name="NKIP04.4._CC">NKIP04!$H$12</definedName>
    <definedName name="NKIP04.4._D">NKIP04!$I$12</definedName>
    <definedName name="NKIP04.4._E">NKIP04!$J$12</definedName>
    <definedName name="NKIP04.4._EE">NKIP04!$K$12</definedName>
    <definedName name="NKIP04.4._F">NKIP04!$L$12</definedName>
    <definedName name="NKIP04.4._G">NKIP04!$M$12</definedName>
    <definedName name="NKIP04.4._H">NKIP04!$N$12</definedName>
    <definedName name="NKIP04.4._I">NKIP04!$O$12</definedName>
    <definedName name="NKIP04.4._J">NKIP04!$P$12</definedName>
    <definedName name="NKIP04.4._K">NKIP04!$Q$12</definedName>
    <definedName name="NKIP04.4._L">NKIP04!$R$12</definedName>
    <definedName name="NKIP04.4._M">NKIP04!$S$12</definedName>
    <definedName name="NKIP04.4._N">NKIP04!$T$12</definedName>
    <definedName name="NKIP04.4._O">NKIP04!$U$12</definedName>
    <definedName name="NKIP04.4._P">NKIP04!$V$12</definedName>
    <definedName name="NKIP04.4._Q">NKIP04!$W$12</definedName>
    <definedName name="NKIP04.4._R">NKIP04!$X$12</definedName>
    <definedName name="NKIP04.5._A">NKIP04!$D$13</definedName>
    <definedName name="NKIP04.5._AA">NKIP04!$E$13</definedName>
    <definedName name="NKIP04.5._B">NKIP04!$F$13</definedName>
    <definedName name="NKIP04.5._C">NKIP04!$G$13</definedName>
    <definedName name="NKIP04.5._CC">NKIP04!$H$13</definedName>
    <definedName name="NKIP04.5._D">NKIP04!$I$13</definedName>
    <definedName name="NKIP04.5._E">NKIP04!$J$13</definedName>
    <definedName name="NKIP04.5._EE">NKIP04!$K$13</definedName>
    <definedName name="NKIP04.5._F">NKIP04!$L$13</definedName>
    <definedName name="NKIP04.5._G">NKIP04!$M$13</definedName>
    <definedName name="NKIP04.5._H">NKIP04!$N$13</definedName>
    <definedName name="NKIP04.5._I">NKIP04!$O$13</definedName>
    <definedName name="NKIP04.5._J">NKIP04!$P$13</definedName>
    <definedName name="NKIP04.5._K">NKIP04!$Q$13</definedName>
    <definedName name="NKIP04.5._L">NKIP04!$R$13</definedName>
    <definedName name="NKIP04.5._M">NKIP04!$S$13</definedName>
    <definedName name="NKIP04.5._N">NKIP04!$T$13</definedName>
    <definedName name="NKIP04.5._O">NKIP04!$U$13</definedName>
    <definedName name="NKIP04.5._P">NKIP04!$V$13</definedName>
    <definedName name="NKIP04.5._Q">NKIP04!$W$13</definedName>
    <definedName name="NKIP04.5._R">NKIP04!$X$13</definedName>
    <definedName name="NKIP04.6._A">NKIP04!$D$14</definedName>
    <definedName name="NKIP04.6._AA">NKIP04!$E$14</definedName>
    <definedName name="NKIP04.6._B">NKIP04!$F$14</definedName>
    <definedName name="NKIP04.6._C">NKIP04!$G$14</definedName>
    <definedName name="NKIP04.6._CC">NKIP04!$H$14</definedName>
    <definedName name="NKIP04.6._D">NKIP04!$I$14</definedName>
    <definedName name="NKIP04.6._E">NKIP04!$J$14</definedName>
    <definedName name="NKIP04.6._EE">NKIP04!$K$14</definedName>
    <definedName name="NKIP04.6._F">NKIP04!$L$14</definedName>
    <definedName name="NKIP04.6._G">NKIP04!$M$14</definedName>
    <definedName name="NKIP04.6._H">NKIP04!$N$14</definedName>
    <definedName name="NKIP04.6._I">NKIP04!$O$14</definedName>
    <definedName name="NKIP04.6._J">NKIP04!$P$14</definedName>
    <definedName name="NKIP04.6._K">NKIP04!$Q$14</definedName>
    <definedName name="NKIP04.6._L">NKIP04!$R$14</definedName>
    <definedName name="NKIP04.6._M">NKIP04!$S$14</definedName>
    <definedName name="NKIP04.6._N">NKIP04!$T$14</definedName>
    <definedName name="NKIP04.6._O">NKIP04!$U$14</definedName>
    <definedName name="NKIP04.6._P">NKIP04!$V$14</definedName>
    <definedName name="NKIP04.6._Q">NKIP04!$W$14</definedName>
    <definedName name="NKIP04.6._R">NKIP04!$X$14</definedName>
    <definedName name="NKIP04.7._A">NKIP04!$D$15</definedName>
    <definedName name="NKIP04.7._AA">NKIP04!$E$15</definedName>
    <definedName name="NKIP04.7._B">NKIP04!$F$15</definedName>
    <definedName name="NKIP04.7._C">NKIP04!$G$15</definedName>
    <definedName name="NKIP04.7._CC">NKIP04!$H$15</definedName>
    <definedName name="NKIP04.7._D">NKIP04!$I$15</definedName>
    <definedName name="NKIP04.7._E">NKIP04!$J$15</definedName>
    <definedName name="NKIP04.7._EE">NKIP04!$K$15</definedName>
    <definedName name="NKIP04.7._F">NKIP04!$L$15</definedName>
    <definedName name="NKIP04.7._G">NKIP04!$M$15</definedName>
    <definedName name="NKIP04.7._H">NKIP04!$N$15</definedName>
    <definedName name="NKIP04.7._I">NKIP04!$O$15</definedName>
    <definedName name="NKIP04.7._J">NKIP04!$P$15</definedName>
    <definedName name="NKIP04.7._K">NKIP04!$Q$15</definedName>
    <definedName name="NKIP04.7._L">NKIP04!$R$15</definedName>
    <definedName name="NKIP04.7._M">NKIP04!$S$15</definedName>
    <definedName name="NKIP04.7._N">NKIP04!$T$15</definedName>
    <definedName name="NKIP04.7._O">NKIP04!$U$15</definedName>
    <definedName name="NKIP04.7._P">NKIP04!$V$15</definedName>
    <definedName name="NKIP04.7._Q">NKIP04!$W$15</definedName>
    <definedName name="NKIP04.7._R">NKIP04!$X$15</definedName>
    <definedName name="NKIP05.1._A">NKIP05!$D$7</definedName>
    <definedName name="NKIP05.1._B">NKIP05!$E$7</definedName>
    <definedName name="NKIP05.1._C">NKIP05!$F$7</definedName>
    <definedName name="NKIP05.1._D">NKIP05!$G$7</definedName>
    <definedName name="NKIP05.1._E">NKIP05!$H$7</definedName>
    <definedName name="NKIP05.1._F">NKIP05!$I$7</definedName>
    <definedName name="NKIP05.1._G">NKIP05!$J$7</definedName>
    <definedName name="NKIP05.1._H">NKIP05!$K$7</definedName>
    <definedName name="NKIP05.1._I">NKIP05!$L$7</definedName>
    <definedName name="NKIP05.1._J">NKIP05!$M$7</definedName>
    <definedName name="NKIP05.1._K">NKIP05!$N$7</definedName>
    <definedName name="NKIP05.1._L">NKIP05!$O$7</definedName>
    <definedName name="NKIP05.1.1._A">NKIP05!$D$8</definedName>
    <definedName name="NKIP05.1.1._B">NKIP05!$E$8</definedName>
    <definedName name="NKIP05.1.1._C">NKIP05!$F$8</definedName>
    <definedName name="NKIP05.1.1._D">NKIP05!$G$8</definedName>
    <definedName name="NKIP05.1.1._E">NKIP05!$H$8</definedName>
    <definedName name="NKIP05.1.1._F">NKIP05!$I$8</definedName>
    <definedName name="NKIP05.1.1._G">NKIP05!$J$8</definedName>
    <definedName name="NKIP05.1.1._H">NKIP05!$K$8</definedName>
    <definedName name="NKIP05.1.1._I">NKIP05!$L$8</definedName>
    <definedName name="NKIP05.1.1._J">NKIP05!$M$8</definedName>
    <definedName name="NKIP05.1.1._K">NKIP05!$N$8</definedName>
    <definedName name="NKIP05.1.1._L">NKIP05!$O$8</definedName>
    <definedName name="NKIP05.1.2._A">NKIP05!$D$9</definedName>
    <definedName name="NKIP05.1.2._B">NKIP05!$E$9</definedName>
    <definedName name="NKIP05.1.2._C">NKIP05!$F$9</definedName>
    <definedName name="NKIP05.1.2._D">NKIP05!$G$9</definedName>
    <definedName name="NKIP05.1.2._E">NKIP05!$H$9</definedName>
    <definedName name="NKIP05.1.2._F">NKIP05!$I$9</definedName>
    <definedName name="NKIP05.1.2._G">NKIP05!$J$9</definedName>
    <definedName name="NKIP05.1.2._H">NKIP05!$K$9</definedName>
    <definedName name="NKIP05.1.2._I">NKIP05!$L$9</definedName>
    <definedName name="NKIP05.1.2._J">NKIP05!$M$9</definedName>
    <definedName name="NKIP05.1.2._K">NKIP05!$N$9</definedName>
    <definedName name="NKIP05.1.2._L">NKIP05!$O$9</definedName>
    <definedName name="NKIP05.1.3._A">NKIP05!$D$10</definedName>
    <definedName name="NKIP05.1.3._B">NKIP05!$E$10</definedName>
    <definedName name="NKIP05.1.3._C">NKIP05!$F$10</definedName>
    <definedName name="NKIP05.1.3._D">NKIP05!$G$10</definedName>
    <definedName name="NKIP05.1.3._E">NKIP05!$H$10</definedName>
    <definedName name="NKIP05.1.3._F">NKIP05!$I$10</definedName>
    <definedName name="NKIP05.1.3._G">NKIP05!$J$10</definedName>
    <definedName name="NKIP05.1.3._H">NKIP05!$K$10</definedName>
    <definedName name="NKIP05.1.3._I">NKIP05!$L$10</definedName>
    <definedName name="NKIP05.1.3._J">NKIP05!$M$10</definedName>
    <definedName name="NKIP05.1.3._K">NKIP05!$N$10</definedName>
    <definedName name="NKIP05.1.3._L">NKIP05!$O$10</definedName>
    <definedName name="NKIP05.1.4._A">NKIP05!$D$11</definedName>
    <definedName name="NKIP05.1.4._B">NKIP05!$E$11</definedName>
    <definedName name="NKIP05.1.4._C">NKIP05!$F$11</definedName>
    <definedName name="NKIP05.1.4._D">NKIP05!$G$11</definedName>
    <definedName name="NKIP05.1.4._E">NKIP05!$H$11</definedName>
    <definedName name="NKIP05.1.4._F">NKIP05!$I$11</definedName>
    <definedName name="NKIP05.1.4._G">NKIP05!$J$11</definedName>
    <definedName name="NKIP05.1.4._H">NKIP05!$K$11</definedName>
    <definedName name="NKIP05.1.4._I">NKIP05!$L$11</definedName>
    <definedName name="NKIP05.1.4._J">NKIP05!$M$11</definedName>
    <definedName name="NKIP05.1.4._K">NKIP05!$N$11</definedName>
    <definedName name="NKIP05.1.4._L">NKIP05!$O$11</definedName>
    <definedName name="NKIP05.1.5._A">NKIP05!$D$12</definedName>
    <definedName name="NKIP05.1.5._B">NKIP05!$E$12</definedName>
    <definedName name="NKIP05.1.5._C">NKIP05!$F$12</definedName>
    <definedName name="NKIP05.1.5._D">NKIP05!$G$12</definedName>
    <definedName name="NKIP05.1.5._E">NKIP05!$H$12</definedName>
    <definedName name="NKIP05.1.5._F">NKIP05!$I$12</definedName>
    <definedName name="NKIP05.1.5._G">NKIP05!$J$12</definedName>
    <definedName name="NKIP05.1.5._H">NKIP05!$K$12</definedName>
    <definedName name="NKIP05.1.5._I">NKIP05!$L$12</definedName>
    <definedName name="NKIP05.1.5._J">NKIP05!$M$12</definedName>
    <definedName name="NKIP05.1.5._K">NKIP05!$N$12</definedName>
    <definedName name="NKIP05.1.5._L">NKIP05!$O$12</definedName>
    <definedName name="NKIP05.1.6._A">NKIP05!$D$13</definedName>
    <definedName name="NKIP05.1.6._B">NKIP05!$E$13</definedName>
    <definedName name="NKIP05.1.6._C">NKIP05!$F$13</definedName>
    <definedName name="NKIP05.1.6._D">NKIP05!$G$13</definedName>
    <definedName name="NKIP05.1.6._E">NKIP05!$H$13</definedName>
    <definedName name="NKIP05.1.6._F">NKIP05!$I$13</definedName>
    <definedName name="NKIP05.1.6._G">NKIP05!$J$13</definedName>
    <definedName name="NKIP05.1.6._H">NKIP05!$K$13</definedName>
    <definedName name="NKIP05.1.6._I">NKIP05!$L$13</definedName>
    <definedName name="NKIP05.1.6._J">NKIP05!$M$13</definedName>
    <definedName name="NKIP05.1.6._K">NKIP05!$N$13</definedName>
    <definedName name="NKIP05.1.6._L">NKIP05!$O$13</definedName>
    <definedName name="NKIP05.1.7._A">NKIP05!$D$14</definedName>
    <definedName name="NKIP05.1.7._B">NKIP05!$E$14</definedName>
    <definedName name="NKIP05.1.7._C">NKIP05!$F$14</definedName>
    <definedName name="NKIP05.1.7._D">NKIP05!$G$14</definedName>
    <definedName name="NKIP05.1.7._E">NKIP05!$H$14</definedName>
    <definedName name="NKIP05.1.7._F">NKIP05!$I$14</definedName>
    <definedName name="NKIP05.1.7._G">NKIP05!$J$14</definedName>
    <definedName name="NKIP05.1.7._H">NKIP05!$K$14</definedName>
    <definedName name="NKIP05.1.7._I">NKIP05!$L$14</definedName>
    <definedName name="NKIP05.1.7._J">NKIP05!$M$14</definedName>
    <definedName name="NKIP05.1.7._K">NKIP05!$N$14</definedName>
    <definedName name="NKIP05.1.7._L">NKIP05!$O$14</definedName>
    <definedName name="NKIP05.2._A">NKIP05!$D$15</definedName>
    <definedName name="NKIP05.2._B">NKIP05!$E$15</definedName>
    <definedName name="NKIP05.2._C">NKIP05!$F$15</definedName>
    <definedName name="NKIP05.2._D">NKIP05!$G$15</definedName>
    <definedName name="NKIP05.2._E">NKIP05!$H$15</definedName>
    <definedName name="NKIP05.2._F">NKIP05!$I$15</definedName>
    <definedName name="NKIP05.2._G">NKIP05!$J$15</definedName>
    <definedName name="NKIP05.2._H">NKIP05!$K$15</definedName>
    <definedName name="NKIP05.2._I">NKIP05!$L$15</definedName>
    <definedName name="NKIP05.2._J">NKIP05!$M$15</definedName>
    <definedName name="NKIP05.2._K">NKIP05!$N$15</definedName>
    <definedName name="NKIP05.2._L">NKIP05!$O$15</definedName>
    <definedName name="NKIP05.2.1._A">NKIP05!$D$16</definedName>
    <definedName name="NKIP05.2.1._B">NKIP05!$E$16</definedName>
    <definedName name="NKIP05.2.1._C">NKIP05!$F$16</definedName>
    <definedName name="NKIP05.2.1._D">NKIP05!$G$16</definedName>
    <definedName name="NKIP05.2.1._E">NKIP05!$H$16</definedName>
    <definedName name="NKIP05.2.1._F">NKIP05!$I$16</definedName>
    <definedName name="NKIP05.2.1._G">NKIP05!$J$16</definedName>
    <definedName name="NKIP05.2.1._H">NKIP05!$K$16</definedName>
    <definedName name="NKIP05.2.1._I">NKIP05!$L$16</definedName>
    <definedName name="NKIP05.2.1._J">NKIP05!$M$16</definedName>
    <definedName name="NKIP05.2.1._K">NKIP05!$N$16</definedName>
    <definedName name="NKIP05.2.1._L">NKIP05!$O$16</definedName>
    <definedName name="NKIP05.2.2._A">NKIP05!$D$17</definedName>
    <definedName name="NKIP05.2.2._B">NKIP05!$E$17</definedName>
    <definedName name="NKIP05.2.2._C">NKIP05!$F$17</definedName>
    <definedName name="NKIP05.2.2._D">NKIP05!$G$17</definedName>
    <definedName name="NKIP05.2.2._E">NKIP05!$H$17</definedName>
    <definedName name="NKIP05.2.2._F">NKIP05!$I$17</definedName>
    <definedName name="NKIP05.2.2._G">NKIP05!$J$17</definedName>
    <definedName name="NKIP05.2.2._H">NKIP05!$K$17</definedName>
    <definedName name="NKIP05.2.2._I">NKIP05!$L$17</definedName>
    <definedName name="NKIP05.2.2._J">NKIP05!$M$17</definedName>
    <definedName name="NKIP05.2.2._K">NKIP05!$N$17</definedName>
    <definedName name="NKIP05.2.2._L">NKIP05!$O$17</definedName>
    <definedName name="NKIP05.2.3._A">NKIP05!$D$18</definedName>
    <definedName name="NKIP05.2.3._B">NKIP05!$E$18</definedName>
    <definedName name="NKIP05.2.3._C">NKIP05!$F$18</definedName>
    <definedName name="NKIP05.2.3._D">NKIP05!$G$18</definedName>
    <definedName name="NKIP05.2.3._E">NKIP05!$H$18</definedName>
    <definedName name="NKIP05.2.3._F">NKIP05!$I$18</definedName>
    <definedName name="NKIP05.2.3._G">NKIP05!$J$18</definedName>
    <definedName name="NKIP05.2.3._H">NKIP05!$K$18</definedName>
    <definedName name="NKIP05.2.3._I">NKIP05!$L$18</definedName>
    <definedName name="NKIP05.2.3._J">NKIP05!$M$18</definedName>
    <definedName name="NKIP05.2.3._K">NKIP05!$N$18</definedName>
    <definedName name="NKIP05.2.3._L">NKIP05!$O$18</definedName>
    <definedName name="NKIP05.2.4._A">NKIP05!$D$19</definedName>
    <definedName name="NKIP05.2.4._B">NKIP05!$E$19</definedName>
    <definedName name="NKIP05.2.4._C">NKIP05!$F$19</definedName>
    <definedName name="NKIP05.2.4._D">NKIP05!$G$19</definedName>
    <definedName name="NKIP05.2.4._E">NKIP05!$H$19</definedName>
    <definedName name="NKIP05.2.4._F">NKIP05!$I$19</definedName>
    <definedName name="NKIP05.2.4._G">NKIP05!$J$19</definedName>
    <definedName name="NKIP05.2.4._H">NKIP05!$K$19</definedName>
    <definedName name="NKIP05.2.4._I">NKIP05!$L$19</definedName>
    <definedName name="NKIP05.2.4._J">NKIP05!$M$19</definedName>
    <definedName name="NKIP05.2.4._K">NKIP05!$N$19</definedName>
    <definedName name="NKIP05.2.4._L">NKIP05!$O$19</definedName>
    <definedName name="NKIP05.2.5._A">NKIP05!$D$20</definedName>
    <definedName name="NKIP05.2.5._B">NKIP05!$E$20</definedName>
    <definedName name="NKIP05.2.5._C">NKIP05!$F$20</definedName>
    <definedName name="NKIP05.2.5._D">NKIP05!$G$20</definedName>
    <definedName name="NKIP05.2.5._E">NKIP05!$H$20</definedName>
    <definedName name="NKIP05.2.5._F">NKIP05!$I$20</definedName>
    <definedName name="NKIP05.2.5._G">NKIP05!$J$20</definedName>
    <definedName name="NKIP05.2.5._H">NKIP05!$K$20</definedName>
    <definedName name="NKIP05.2.5._I">NKIP05!$L$20</definedName>
    <definedName name="NKIP05.2.5._J">NKIP05!$M$20</definedName>
    <definedName name="NKIP05.2.5._K">NKIP05!$N$20</definedName>
    <definedName name="NKIP05.2.5._L">NKIP05!$O$20</definedName>
    <definedName name="NKIP05.2.6._A">NKIP05!$D$21</definedName>
    <definedName name="NKIP05.2.6._B">NKIP05!$E$21</definedName>
    <definedName name="NKIP05.2.6._C">NKIP05!$F$21</definedName>
    <definedName name="NKIP05.2.6._D">NKIP05!$G$21</definedName>
    <definedName name="NKIP05.2.6._E">NKIP05!$H$21</definedName>
    <definedName name="NKIP05.2.6._F">NKIP05!$I$21</definedName>
    <definedName name="NKIP05.2.6._G">NKIP05!$J$21</definedName>
    <definedName name="NKIP05.2.6._H">NKIP05!$K$21</definedName>
    <definedName name="NKIP05.2.6._I">NKIP05!$L$21</definedName>
    <definedName name="NKIP05.2.6._J">NKIP05!$M$21</definedName>
    <definedName name="NKIP05.2.6._K">NKIP05!$N$21</definedName>
    <definedName name="NKIP05.2.6._L">NKIP05!$O$21</definedName>
    <definedName name="NKIP05.2.7._A">NKIP05!$D$22</definedName>
    <definedName name="NKIP05.2.7._B">NKIP05!$E$22</definedName>
    <definedName name="NKIP05.2.7._C">NKIP05!$F$22</definedName>
    <definedName name="NKIP05.2.7._D">NKIP05!$G$22</definedName>
    <definedName name="NKIP05.2.7._E">NKIP05!$H$22</definedName>
    <definedName name="NKIP05.2.7._F">NKIP05!$I$22</definedName>
    <definedName name="NKIP05.2.7._G">NKIP05!$J$22</definedName>
    <definedName name="NKIP05.2.7._H">NKIP05!$K$22</definedName>
    <definedName name="NKIP05.2.7._I">NKIP05!$L$22</definedName>
    <definedName name="NKIP05.2.7._J">NKIP05!$M$22</definedName>
    <definedName name="NKIP05.2.7._K">NKIP05!$N$22</definedName>
    <definedName name="NKIP05.2.7._L">NKIP05!$O$22</definedName>
    <definedName name="NKIP05.3._A">NKIP05!$D$23</definedName>
    <definedName name="NKIP05.3._B">NKIP05!$E$23</definedName>
    <definedName name="NKIP05.3._C">NKIP05!$F$23</definedName>
    <definedName name="NKIP05.3._D">NKIP05!$G$23</definedName>
    <definedName name="NKIP05.3._E">NKIP05!$H$23</definedName>
    <definedName name="NKIP05.3._F">NKIP05!$I$23</definedName>
    <definedName name="NKIP05.3._G">NKIP05!$J$23</definedName>
    <definedName name="NKIP05.3._H">NKIP05!$K$23</definedName>
    <definedName name="NKIP05.3._I">NKIP05!$L$23</definedName>
    <definedName name="NKIP05.3._J">NKIP05!$M$23</definedName>
    <definedName name="NKIP05.3._K">NKIP05!$N$23</definedName>
    <definedName name="NKIP05.3._L">NKIP05!$O$23</definedName>
    <definedName name="NKIP05.3.1._A">NKIP05!$D$24</definedName>
    <definedName name="NKIP05.3.1._B">NKIP05!$E$24</definedName>
    <definedName name="NKIP05.3.1._C">NKIP05!$F$24</definedName>
    <definedName name="NKIP05.3.1._D">NKIP05!$G$24</definedName>
    <definedName name="NKIP05.3.1._E">NKIP05!$H$24</definedName>
    <definedName name="NKIP05.3.1._F">NKIP05!$I$24</definedName>
    <definedName name="NKIP05.3.1._G">NKIP05!$J$24</definedName>
    <definedName name="NKIP05.3.1._H">NKIP05!$K$24</definedName>
    <definedName name="NKIP05.3.1._I">NKIP05!$L$24</definedName>
    <definedName name="NKIP05.3.1._J">NKIP05!$M$24</definedName>
    <definedName name="NKIP05.3.1._K">NKIP05!$N$24</definedName>
    <definedName name="NKIP05.3.1._L">NKIP05!$O$24</definedName>
    <definedName name="NKIP05.3.2._A">NKIP05!$D$25</definedName>
    <definedName name="NKIP05.3.2._B">NKIP05!$E$25</definedName>
    <definedName name="NKIP05.3.2._C">NKIP05!$F$25</definedName>
    <definedName name="NKIP05.3.2._D">NKIP05!$G$25</definedName>
    <definedName name="NKIP05.3.2._E">NKIP05!$H$25</definedName>
    <definedName name="NKIP05.3.2._F">NKIP05!$I$25</definedName>
    <definedName name="NKIP05.3.2._G">NKIP05!$J$25</definedName>
    <definedName name="NKIP05.3.2._H">NKIP05!$K$25</definedName>
    <definedName name="NKIP05.3.2._I">NKIP05!$L$25</definedName>
    <definedName name="NKIP05.3.2._J">NKIP05!$M$25</definedName>
    <definedName name="NKIP05.3.2._K">NKIP05!$N$25</definedName>
    <definedName name="NKIP05.3.2._L">NKIP05!$O$25</definedName>
    <definedName name="NKIP05.3.3._A">NKIP05!$D$26</definedName>
    <definedName name="NKIP05.3.3._B">NKIP05!$E$26</definedName>
    <definedName name="NKIP05.3.3._C">NKIP05!$F$26</definedName>
    <definedName name="NKIP05.3.3._D">NKIP05!$G$26</definedName>
    <definedName name="NKIP05.3.3._E">NKIP05!$H$26</definedName>
    <definedName name="NKIP05.3.3._F">NKIP05!$I$26</definedName>
    <definedName name="NKIP05.3.3._G">NKIP05!$J$26</definedName>
    <definedName name="NKIP05.3.3._H">NKIP05!$K$26</definedName>
    <definedName name="NKIP05.3.3._I">NKIP05!$L$26</definedName>
    <definedName name="NKIP05.3.3._J">NKIP05!$M$26</definedName>
    <definedName name="NKIP05.3.3._K">NKIP05!$N$26</definedName>
    <definedName name="NKIP05.3.3._L">NKIP05!$O$26</definedName>
    <definedName name="NKIP05.3.4._A">NKIP05!$D$27</definedName>
    <definedName name="NKIP05.3.4._B">NKIP05!$E$27</definedName>
    <definedName name="NKIP05.3.4._C">NKIP05!$F$27</definedName>
    <definedName name="NKIP05.3.4._D">NKIP05!$G$27</definedName>
    <definedName name="NKIP05.3.4._E">NKIP05!$H$27</definedName>
    <definedName name="NKIP05.3.4._F">NKIP05!$I$27</definedName>
    <definedName name="NKIP05.3.4._G">NKIP05!$J$27</definedName>
    <definedName name="NKIP05.3.4._H">NKIP05!$K$27</definedName>
    <definedName name="NKIP05.3.4._I">NKIP05!$L$27</definedName>
    <definedName name="NKIP05.3.4._J">NKIP05!$M$27</definedName>
    <definedName name="NKIP05.3.4._K">NKIP05!$N$27</definedName>
    <definedName name="NKIP05.3.4._L">NKIP05!$O$27</definedName>
    <definedName name="NKIP05.3.5._A">NKIP05!$D$28</definedName>
    <definedName name="NKIP05.3.5._B">NKIP05!$E$28</definedName>
    <definedName name="NKIP05.3.5._C">NKIP05!$F$28</definedName>
    <definedName name="NKIP05.3.5._D">NKIP05!$G$28</definedName>
    <definedName name="NKIP05.3.5._E">NKIP05!$H$28</definedName>
    <definedName name="NKIP05.3.5._F">NKIP05!$I$28</definedName>
    <definedName name="NKIP05.3.5._G">NKIP05!$J$28</definedName>
    <definedName name="NKIP05.3.5._H">NKIP05!$K$28</definedName>
    <definedName name="NKIP05.3.5._I">NKIP05!$L$28</definedName>
    <definedName name="NKIP05.3.5._J">NKIP05!$M$28</definedName>
    <definedName name="NKIP05.3.5._K">NKIP05!$N$28</definedName>
    <definedName name="NKIP05.3.5._L">NKIP05!$O$28</definedName>
    <definedName name="NKIP05.3.6._A">NKIP05!$D$29</definedName>
    <definedName name="NKIP05.3.6._B">NKIP05!$E$29</definedName>
    <definedName name="NKIP05.3.6._C">NKIP05!$F$29</definedName>
    <definedName name="NKIP05.3.6._D">NKIP05!$G$29</definedName>
    <definedName name="NKIP05.3.6._E">NKIP05!$H$29</definedName>
    <definedName name="NKIP05.3.6._F">NKIP05!$I$29</definedName>
    <definedName name="NKIP05.3.6._G">NKIP05!$J$29</definedName>
    <definedName name="NKIP05.3.6._H">NKIP05!$K$29</definedName>
    <definedName name="NKIP05.3.6._I">NKIP05!$L$29</definedName>
    <definedName name="NKIP05.3.6._J">NKIP05!$M$29</definedName>
    <definedName name="NKIP05.3.6._K">NKIP05!$N$29</definedName>
    <definedName name="NKIP05.3.6._L">NKIP05!$O$29</definedName>
    <definedName name="NKIP05.3.7._A">NKIP05!$D$30</definedName>
    <definedName name="NKIP05.3.7._B">NKIP05!$E$30</definedName>
    <definedName name="NKIP05.3.7._C">NKIP05!$F$30</definedName>
    <definedName name="NKIP05.3.7._D">NKIP05!$G$30</definedName>
    <definedName name="NKIP05.3.7._E">NKIP05!$H$30</definedName>
    <definedName name="NKIP05.3.7._F">NKIP05!$I$30</definedName>
    <definedName name="NKIP05.3.7._G">NKIP05!$J$30</definedName>
    <definedName name="NKIP05.3.7._H">NKIP05!$K$30</definedName>
    <definedName name="NKIP05.3.7._I">NKIP05!$L$30</definedName>
    <definedName name="NKIP05.3.7._J">NKIP05!$M$30</definedName>
    <definedName name="NKIP05.3.7._K">NKIP05!$N$30</definedName>
    <definedName name="NKIP05.3.7._L">NKIP05!$O$30</definedName>
    <definedName name="NKIP05.4._A">NKIP05!$D$31</definedName>
    <definedName name="NKIP05.4._B">NKIP05!$E$31</definedName>
    <definedName name="NKIP05.4._C">NKIP05!$F$31</definedName>
    <definedName name="NKIP05.4._D">NKIP05!$G$31</definedName>
    <definedName name="NKIP05.4._E">NKIP05!$H$31</definedName>
    <definedName name="NKIP05.4._F">NKIP05!$I$31</definedName>
    <definedName name="NKIP05.4._G">NKIP05!$J$31</definedName>
    <definedName name="NKIP05.4._H">NKIP05!$K$31</definedName>
    <definedName name="NKIP05.4._I">NKIP05!$L$31</definedName>
    <definedName name="NKIP05.4._J">NKIP05!$M$31</definedName>
    <definedName name="NKIP05.4._K">NKIP05!$N$31</definedName>
    <definedName name="NKIP05.4._L">NKIP05!$O$31</definedName>
    <definedName name="NKIP05.4.1._A">NKIP05!$D$32</definedName>
    <definedName name="NKIP05.4.1._B">NKIP05!$E$32</definedName>
    <definedName name="NKIP05.4.1._C">NKIP05!$F$32</definedName>
    <definedName name="NKIP05.4.1._D">NKIP05!$G$32</definedName>
    <definedName name="NKIP05.4.1._E">NKIP05!$H$32</definedName>
    <definedName name="NKIP05.4.1._F">NKIP05!$I$32</definedName>
    <definedName name="NKIP05.4.1._G">NKIP05!$J$32</definedName>
    <definedName name="NKIP05.4.1._H">NKIP05!$K$32</definedName>
    <definedName name="NKIP05.4.1._I">NKIP05!$L$32</definedName>
    <definedName name="NKIP05.4.1._J">NKIP05!$M$32</definedName>
    <definedName name="NKIP05.4.1._K">NKIP05!$N$32</definedName>
    <definedName name="NKIP05.4.1._L">NKIP05!$O$32</definedName>
    <definedName name="NKIP05.4.2._A">NKIP05!$D$33</definedName>
    <definedName name="NKIP05.4.2._B">NKIP05!$E$33</definedName>
    <definedName name="NKIP05.4.2._C">NKIP05!$F$33</definedName>
    <definedName name="NKIP05.4.2._D">NKIP05!$G$33</definedName>
    <definedName name="NKIP05.4.2._E">NKIP05!$H$33</definedName>
    <definedName name="NKIP05.4.2._F">NKIP05!$I$33</definedName>
    <definedName name="NKIP05.4.2._G">NKIP05!$J$33</definedName>
    <definedName name="NKIP05.4.2._H">NKIP05!$K$33</definedName>
    <definedName name="NKIP05.4.2._I">NKIP05!$L$33</definedName>
    <definedName name="NKIP05.4.2._J">NKIP05!$M$33</definedName>
    <definedName name="NKIP05.4.2._K">NKIP05!$N$33</definedName>
    <definedName name="NKIP05.4.2._L">NKIP05!$O$33</definedName>
    <definedName name="NKIP05.4.3._A">NKIP05!$D$34</definedName>
    <definedName name="NKIP05.4.3._B">NKIP05!$E$34</definedName>
    <definedName name="NKIP05.4.3._C">NKIP05!$F$34</definedName>
    <definedName name="NKIP05.4.3._D">NKIP05!$G$34</definedName>
    <definedName name="NKIP05.4.3._E">NKIP05!$H$34</definedName>
    <definedName name="NKIP05.4.3._F">NKIP05!$I$34</definedName>
    <definedName name="NKIP05.4.3._G">NKIP05!$J$34</definedName>
    <definedName name="NKIP05.4.3._H">NKIP05!$K$34</definedName>
    <definedName name="NKIP05.4.3._I">NKIP05!$L$34</definedName>
    <definedName name="NKIP05.4.3._J">NKIP05!$M$34</definedName>
    <definedName name="NKIP05.4.3._K">NKIP05!$N$34</definedName>
    <definedName name="NKIP05.4.3._L">NKIP05!$O$34</definedName>
    <definedName name="NKIP05.4.4._A">NKIP05!$D$35</definedName>
    <definedName name="NKIP05.4.4._B">NKIP05!$E$35</definedName>
    <definedName name="NKIP05.4.4._C">NKIP05!$F$35</definedName>
    <definedName name="NKIP05.4.4._D">NKIP05!$G$35</definedName>
    <definedName name="NKIP05.4.4._E">NKIP05!$H$35</definedName>
    <definedName name="NKIP05.4.4._F">NKIP05!$I$35</definedName>
    <definedName name="NKIP05.4.4._G">NKIP05!$J$35</definedName>
    <definedName name="NKIP05.4.4._H">NKIP05!$K$35</definedName>
    <definedName name="NKIP05.4.4._I">NKIP05!$L$35</definedName>
    <definedName name="NKIP05.4.4._J">NKIP05!$M$35</definedName>
    <definedName name="NKIP05.4.4._K">NKIP05!$N$35</definedName>
    <definedName name="NKIP05.4.4._L">NKIP05!$O$35</definedName>
    <definedName name="NKIP05.4.5._A">NKIP05!$D$36</definedName>
    <definedName name="NKIP05.4.5._B">NKIP05!$E$36</definedName>
    <definedName name="NKIP05.4.5._C">NKIP05!$F$36</definedName>
    <definedName name="NKIP05.4.5._D">NKIP05!$G$36</definedName>
    <definedName name="NKIP05.4.5._E">NKIP05!$H$36</definedName>
    <definedName name="NKIP05.4.5._F">NKIP05!$I$36</definedName>
    <definedName name="NKIP05.4.5._G">NKIP05!$J$36</definedName>
    <definedName name="NKIP05.4.5._H">NKIP05!$K$36</definedName>
    <definedName name="NKIP05.4.5._I">NKIP05!$L$36</definedName>
    <definedName name="NKIP05.4.5._J">NKIP05!$M$36</definedName>
    <definedName name="NKIP05.4.5._K">NKIP05!$N$36</definedName>
    <definedName name="NKIP05.4.5._L">NKIP05!$O$36</definedName>
    <definedName name="NKIP05.4.6._A">NKIP05!$D$37</definedName>
    <definedName name="NKIP05.4.6._B">NKIP05!$E$37</definedName>
    <definedName name="NKIP05.4.6._C">NKIP05!$F$37</definedName>
    <definedName name="NKIP05.4.6._D">NKIP05!$G$37</definedName>
    <definedName name="NKIP05.4.6._E">NKIP05!$H$37</definedName>
    <definedName name="NKIP05.4.6._F">NKIP05!$I$37</definedName>
    <definedName name="NKIP05.4.6._G">NKIP05!$J$37</definedName>
    <definedName name="NKIP05.4.6._H">NKIP05!$K$37</definedName>
    <definedName name="NKIP05.4.6._I">NKIP05!$L$37</definedName>
    <definedName name="NKIP05.4.6._J">NKIP05!$M$37</definedName>
    <definedName name="NKIP05.4.6._K">NKIP05!$N$37</definedName>
    <definedName name="NKIP05.4.6._L">NKIP05!$O$37</definedName>
    <definedName name="NKIP05.4.7._A">NKIP05!$D$38</definedName>
    <definedName name="NKIP05.4.7._B">NKIP05!$E$38</definedName>
    <definedName name="NKIP05.4.7._C">NKIP05!$F$38</definedName>
    <definedName name="NKIP05.4.7._D">NKIP05!$G$38</definedName>
    <definedName name="NKIP05.4.7._E">NKIP05!$H$38</definedName>
    <definedName name="NKIP05.4.7._F">NKIP05!$I$38</definedName>
    <definedName name="NKIP05.4.7._G">NKIP05!$J$38</definedName>
    <definedName name="NKIP05.4.7._H">NKIP05!$K$38</definedName>
    <definedName name="NKIP05.4.7._I">NKIP05!$L$38</definedName>
    <definedName name="NKIP05.4.7._J">NKIP05!$M$38</definedName>
    <definedName name="NKIP05.4.7._K">NKIP05!$N$38</definedName>
    <definedName name="NKIP05.4.7._L">NKIP05!$O$38</definedName>
    <definedName name="NKIP05.5._A">NKIP05!$D$39</definedName>
    <definedName name="NKIP05.5._B">NKIP05!$E$39</definedName>
    <definedName name="NKIP05.5._C">NKIP05!$F$39</definedName>
    <definedName name="NKIP05.5._D">NKIP05!$G$39</definedName>
    <definedName name="NKIP05.5._E">NKIP05!$H$39</definedName>
    <definedName name="NKIP05.5._F">NKIP05!$I$39</definedName>
    <definedName name="NKIP05.5._G">NKIP05!$J$39</definedName>
    <definedName name="NKIP05.5._H">NKIP05!$K$39</definedName>
    <definedName name="NKIP05.5._I">NKIP05!$L$39</definedName>
    <definedName name="NKIP05.5._J">NKIP05!$M$39</definedName>
    <definedName name="NKIP05.5._K">NKIP05!$N$39</definedName>
    <definedName name="NKIP05.5._L">NKIP05!$O$39</definedName>
    <definedName name="NKIP08.1._A">NKIP08!$D$6</definedName>
    <definedName name="NKIP08.1._B">NKIP08!$E$6</definedName>
    <definedName name="NKIP08.1._C">NKIP08!$F$6</definedName>
    <definedName name="NKIP08.1._D">NKIP08!$G$6</definedName>
    <definedName name="NKIP08.1._E">NKIP08!$H$6</definedName>
    <definedName name="NKIP08.1._F">NKIP08!$I$6</definedName>
    <definedName name="NKIP08.1.1._A">NKIP08!$D$7</definedName>
    <definedName name="NKIP08.1.1._B">NKIP08!$E$7</definedName>
    <definedName name="NKIP08.1.1._C">NKIP08!$F$7</definedName>
    <definedName name="NKIP08.1.1._D">NKIP08!$G$7</definedName>
    <definedName name="NKIP08.1.1._E">NKIP08!$H$7</definedName>
    <definedName name="NKIP08.1.1._F">NKIP08!$I$7</definedName>
    <definedName name="NKIP08.1.2._A">NKIP08!$D$8</definedName>
    <definedName name="NKIP08.1.2._B">NKIP08!$E$8</definedName>
    <definedName name="NKIP08.1.2._C">NKIP08!$F$8</definedName>
    <definedName name="NKIP08.1.2._D">NKIP08!$G$8</definedName>
    <definedName name="NKIP08.1.2._E">NKIP08!$H$8</definedName>
    <definedName name="NKIP08.1.2._F">NKIP08!$I$8</definedName>
    <definedName name="NKIP08.1.3._A">NKIP08!$D$9</definedName>
    <definedName name="NKIP08.1.3._B">NKIP08!$E$9</definedName>
    <definedName name="NKIP08.1.3._C">NKIP08!$F$9</definedName>
    <definedName name="NKIP08.1.3._D">NKIP08!$G$9</definedName>
    <definedName name="NKIP08.1.3._E">NKIP08!$H$9</definedName>
    <definedName name="NKIP08.1.3._F">NKIP08!$I$9</definedName>
    <definedName name="NKIP08.1.4._A">NKIP08!$D$10</definedName>
    <definedName name="NKIP08.1.4._B">NKIP08!$E$10</definedName>
    <definedName name="NKIP08.1.4._C">NKIP08!$F$10</definedName>
    <definedName name="NKIP08.1.4._D">NKIP08!$G$10</definedName>
    <definedName name="NKIP08.1.4._E">NKIP08!$H$10</definedName>
    <definedName name="NKIP08.1.4._F">NKIP08!$I$10</definedName>
    <definedName name="NKIP08.1.5._A">NKIP08!$D$11</definedName>
    <definedName name="NKIP08.1.5._B">NKIP08!$E$11</definedName>
    <definedName name="NKIP08.1.5._C">NKIP08!$F$11</definedName>
    <definedName name="NKIP08.1.5._D">NKIP08!$G$11</definedName>
    <definedName name="NKIP08.1.5._E">NKIP08!$H$11</definedName>
    <definedName name="NKIP08.1.5._F">NKIP08!$I$11</definedName>
    <definedName name="NKIP08.1.6._A">NKIP08!$D$12</definedName>
    <definedName name="NKIP08.1.6._B">NKIP08!$E$12</definedName>
    <definedName name="NKIP08.1.6._C">NKIP08!$F$12</definedName>
    <definedName name="NKIP08.1.6._D">NKIP08!$G$12</definedName>
    <definedName name="NKIP08.1.6._E">NKIP08!$H$12</definedName>
    <definedName name="NKIP08.1.6._F">NKIP08!$I$12</definedName>
    <definedName name="NKIP08.1.7._A">NKIP08!$D$13</definedName>
    <definedName name="NKIP08.1.7._B">NKIP08!$E$13</definedName>
    <definedName name="NKIP08.1.7._C">NKIP08!$F$13</definedName>
    <definedName name="NKIP08.1.7._D">NKIP08!$G$13</definedName>
    <definedName name="NKIP08.1.7._E">NKIP08!$H$13</definedName>
    <definedName name="NKIP08.1.7._F">NKIP08!$I$13</definedName>
    <definedName name="NKIP09.1._A">NKIP09!$D$6</definedName>
    <definedName name="NKIP09.1._B">NKIP09!$E$6</definedName>
    <definedName name="NKIP09.1._C">NKIP09!$F$6</definedName>
    <definedName name="NKIP09.1._D">NKIP09!$G$6</definedName>
    <definedName name="NKIP09.1.1._A">NKIP09!$D$7</definedName>
    <definedName name="NKIP09.1.1._B">NKIP09!$E$7</definedName>
    <definedName name="NKIP09.1.1._C">NKIP09!$F$7</definedName>
    <definedName name="NKIP09.1.1._D">NKIP09!$G$7</definedName>
    <definedName name="NKIP09.1.2._A">NKIP09!$D$8</definedName>
    <definedName name="NKIP09.1.2._B">NKIP09!$E$8</definedName>
    <definedName name="NKIP09.1.2._C">NKIP09!$F$8</definedName>
    <definedName name="NKIP09.1.2._D">NKIP09!$G$8</definedName>
    <definedName name="NKIP09.1.3._A">NKIP09!$D$9</definedName>
    <definedName name="NKIP09.1.3._B">NKIP09!$E$9</definedName>
    <definedName name="NKIP09.1.3._C">NKIP09!$F$9</definedName>
    <definedName name="NKIP09.1.3._D">NKIP09!$G$9</definedName>
    <definedName name="NKIP09.1.4._A">NKIP09!$D$10</definedName>
    <definedName name="NKIP09.1.4._B">NKIP09!$E$10</definedName>
    <definedName name="NKIP09.1.4._C">NKIP09!$F$10</definedName>
    <definedName name="NKIP09.1.4._D">NKIP09!$G$10</definedName>
    <definedName name="NKIP09.1.5._A">NKIP09!$D$11</definedName>
    <definedName name="NKIP09.1.5._B">NKIP09!$E$11</definedName>
    <definedName name="NKIP09.1.5._C">NKIP09!$F$11</definedName>
    <definedName name="NKIP09.1.5._D">NKIP09!$G$11</definedName>
    <definedName name="NKIP09.1.6._A">NKIP09!$D$12</definedName>
    <definedName name="NKIP09.1.6._B">NKIP09!$E$12</definedName>
    <definedName name="NKIP09.1.6._C">NKIP09!$F$12</definedName>
    <definedName name="NKIP09.1.6._D">NKIP09!$G$12</definedName>
    <definedName name="NKIP09.1.7._A">NKIP09!$D$13</definedName>
    <definedName name="NKIP09.1.7._B">NKIP09!$E$13</definedName>
    <definedName name="NKIP09.1.7._C">NKIP09!$F$13</definedName>
    <definedName name="NKIP09.1.7._D">NKIP09!$G$13</definedName>
    <definedName name="NKIP10.1._A">NKIP10!$D$8</definedName>
    <definedName name="NKIP10.1._AA">NKIP10!$E$8</definedName>
    <definedName name="NKIP10.1._B">NKIP10!$F$8</definedName>
    <definedName name="NKIP10.1._C">NKIP10!$G$8</definedName>
    <definedName name="NKIP10.1._CC">NKIP10!$H$8</definedName>
    <definedName name="NKIP10.1._D">NKIP10!$I$8</definedName>
    <definedName name="NKIP10.1._E">NKIP10!$J$8</definedName>
    <definedName name="NKIP10.1._EE">NKIP10!$K$8</definedName>
    <definedName name="NKIP10.1._F">NKIP10!$L$8</definedName>
    <definedName name="NKIP10.1._G">NKIP10!$M$8</definedName>
    <definedName name="NKIP10.1._H">NKIP10!$N$8</definedName>
    <definedName name="NKIP10.1._I">NKIP10!$O$8</definedName>
    <definedName name="NKIP10.1._J">NKIP10!$P$8</definedName>
    <definedName name="NKIP10.1._K">NKIP10!$Q$8</definedName>
    <definedName name="NKIP10.1._L">NKIP10!$R$8</definedName>
    <definedName name="NKIP10.1._M">NKIP10!$S$8</definedName>
    <definedName name="NKIP10.1._N">NKIP10!$T$8</definedName>
    <definedName name="NKIP10.1._O">NKIP10!$U$8</definedName>
    <definedName name="NKIP10.1._P">NKIP10!$V$8</definedName>
    <definedName name="NKIP10.1._Q">NKIP10!$W$8</definedName>
    <definedName name="NKIP10.1._R">NKIP10!$X$8</definedName>
    <definedName name="NKIP10.2._A">NKIP10!$D$9</definedName>
    <definedName name="NKIP10.2._AA">NKIP10!$E$9</definedName>
    <definedName name="NKIP10.2._B">NKIP10!$F$9</definedName>
    <definedName name="NKIP10.2._C">NKIP10!$G$9</definedName>
    <definedName name="NKIP10.2._CC">NKIP10!$H$9</definedName>
    <definedName name="NKIP10.2._D">NKIP10!$I$9</definedName>
    <definedName name="NKIP10.2._E">NKIP10!$J$9</definedName>
    <definedName name="NKIP10.2._EE">NKIP10!$K$9</definedName>
    <definedName name="NKIP10.2._F">NKIP10!$L$9</definedName>
    <definedName name="NKIP10.2._G">NKIP10!$M$9</definedName>
    <definedName name="NKIP10.2._H">NKIP10!$N$9</definedName>
    <definedName name="NKIP10.2._I">NKIP10!$O$9</definedName>
    <definedName name="NKIP10.2._J">NKIP10!$P$9</definedName>
    <definedName name="NKIP10.2._K">NKIP10!$Q$9</definedName>
    <definedName name="NKIP10.2._L">NKIP10!$R$9</definedName>
    <definedName name="NKIP10.2._M">NKIP10!$S$9</definedName>
    <definedName name="NKIP10.2._N">NKIP10!$T$9</definedName>
    <definedName name="NKIP10.2._O">NKIP10!$U$9</definedName>
    <definedName name="NKIP10.2._P">NKIP10!$V$9</definedName>
    <definedName name="NKIP10.2._Q">NKIP10!$W$9</definedName>
    <definedName name="NKIP10.2._R">NKIP10!$X$9</definedName>
    <definedName name="NKIP10.3._A">NKIP10!$D$10</definedName>
    <definedName name="NKIP10.3._AA">NKIP10!$E$10</definedName>
    <definedName name="NKIP10.3._B">NKIP10!$F$10</definedName>
    <definedName name="NKIP10.3._C">NKIP10!$G$10</definedName>
    <definedName name="NKIP10.3._CC">NKIP10!$H$10</definedName>
    <definedName name="NKIP10.3._D">NKIP10!$I$10</definedName>
    <definedName name="NKIP10.3._E">NKIP10!$J$10</definedName>
    <definedName name="NKIP10.3._EE">NKIP10!$K$10</definedName>
    <definedName name="NKIP10.3._F">NKIP10!$L$10</definedName>
    <definedName name="NKIP10.3._G">NKIP10!$M$10</definedName>
    <definedName name="NKIP10.3._H">NKIP10!$N$10</definedName>
    <definedName name="NKIP10.3._I">NKIP10!$O$10</definedName>
    <definedName name="NKIP10.3._J">NKIP10!$P$10</definedName>
    <definedName name="NKIP10.3._K">NKIP10!$Q$10</definedName>
    <definedName name="NKIP10.3._L">NKIP10!$R$10</definedName>
    <definedName name="NKIP10.3._M">NKIP10!$S$10</definedName>
    <definedName name="NKIP10.3._N">NKIP10!$T$10</definedName>
    <definedName name="NKIP10.3._O">NKIP10!$U$10</definedName>
    <definedName name="NKIP10.3._P">NKIP10!$V$10</definedName>
    <definedName name="NKIP10.3._Q">NKIP10!$W$10</definedName>
    <definedName name="NKIP10.3._R">NKIP10!$X$10</definedName>
    <definedName name="NKIP10.4._A">NKIP10!$D$11</definedName>
    <definedName name="NKIP10.4._AA">NKIP10!$E$11</definedName>
    <definedName name="NKIP10.4._B">NKIP10!$F$11</definedName>
    <definedName name="NKIP10.4._C">NKIP10!$G$11</definedName>
    <definedName name="NKIP10.4._CC">NKIP10!$H$11</definedName>
    <definedName name="NKIP10.4._D">NKIP10!$I$11</definedName>
    <definedName name="NKIP10.4._E">NKIP10!$J$11</definedName>
    <definedName name="NKIP10.4._EE">NKIP10!$K$11</definedName>
    <definedName name="NKIP10.4._F">NKIP10!$L$11</definedName>
    <definedName name="NKIP10.4._G">NKIP10!$M$11</definedName>
    <definedName name="NKIP10.4._H">NKIP10!$N$11</definedName>
    <definedName name="NKIP10.4._I">NKIP10!$O$11</definedName>
    <definedName name="NKIP10.4._J">NKIP10!$P$11</definedName>
    <definedName name="NKIP10.4._K">NKIP10!$Q$11</definedName>
    <definedName name="NKIP10.4._L">NKIP10!$R$11</definedName>
    <definedName name="NKIP10.4._M">NKIP10!$S$11</definedName>
    <definedName name="NKIP10.4._N">NKIP10!$T$11</definedName>
    <definedName name="NKIP10.4._O">NKIP10!$U$11</definedName>
    <definedName name="NKIP10.4._P">NKIP10!$V$11</definedName>
    <definedName name="NKIP10.4._Q">NKIP10!$W$11</definedName>
    <definedName name="NKIP10.4._R">NKIP10!$X$11</definedName>
    <definedName name="NKIP10.5._A">NKIP10!$D$12</definedName>
    <definedName name="NKIP10.5._AA">NKIP10!$E$12</definedName>
    <definedName name="NKIP10.5._B">NKIP10!$F$12</definedName>
    <definedName name="NKIP10.5._C">NKIP10!$G$12</definedName>
    <definedName name="NKIP10.5._CC">NKIP10!$H$12</definedName>
    <definedName name="NKIP10.5._D">NKIP10!$I$12</definedName>
    <definedName name="NKIP10.5._E">NKIP10!$J$12</definedName>
    <definedName name="NKIP10.5._EE">NKIP10!$K$12</definedName>
    <definedName name="NKIP10.5._F">NKIP10!$L$12</definedName>
    <definedName name="NKIP10.5._G">NKIP10!$M$12</definedName>
    <definedName name="NKIP10.5._H">NKIP10!$N$12</definedName>
    <definedName name="NKIP10.5._I">NKIP10!$O$12</definedName>
    <definedName name="NKIP10.5._J">NKIP10!$P$12</definedName>
    <definedName name="NKIP10.5._K">NKIP10!$Q$12</definedName>
    <definedName name="NKIP10.5._L">NKIP10!$R$12</definedName>
    <definedName name="NKIP10.5._M">NKIP10!$S$12</definedName>
    <definedName name="NKIP10.5._N">NKIP10!$T$12</definedName>
    <definedName name="NKIP10.5._O">NKIP10!$U$12</definedName>
    <definedName name="NKIP10.5._P">NKIP10!$V$12</definedName>
    <definedName name="NKIP10.5._Q">NKIP10!$W$12</definedName>
    <definedName name="NKIP10.5._R">NKIP10!$X$12</definedName>
    <definedName name="NKIP10.6._A">NKIP10!$D$13</definedName>
    <definedName name="NKIP10.6._AA">NKIP10!$E$13</definedName>
    <definedName name="NKIP10.6._B">NKIP10!$F$13</definedName>
    <definedName name="NKIP10.6._C">NKIP10!$G$13</definedName>
    <definedName name="NKIP10.6._CC">NKIP10!$H$13</definedName>
    <definedName name="NKIP10.6._D">NKIP10!$I$13</definedName>
    <definedName name="NKIP10.6._E">NKIP10!$J$13</definedName>
    <definedName name="NKIP10.6._EE">NKIP10!$K$13</definedName>
    <definedName name="NKIP10.6._F">NKIP10!$L$13</definedName>
    <definedName name="NKIP10.6._G">NKIP10!$M$13</definedName>
    <definedName name="NKIP10.6._H">NKIP10!$N$13</definedName>
    <definedName name="NKIP10.6._I">NKIP10!$O$13</definedName>
    <definedName name="NKIP10.6._J">NKIP10!$P$13</definedName>
    <definedName name="NKIP10.6._K">NKIP10!$Q$13</definedName>
    <definedName name="NKIP10.6._L">NKIP10!$R$13</definedName>
    <definedName name="NKIP10.6._M">NKIP10!$S$13</definedName>
    <definedName name="NKIP10.6._N">NKIP10!$T$13</definedName>
    <definedName name="NKIP10.6._O">NKIP10!$U$13</definedName>
    <definedName name="NKIP10.6._P">NKIP10!$V$13</definedName>
    <definedName name="NKIP10.6._Q">NKIP10!$W$13</definedName>
    <definedName name="NKIP10.6._R">NKIP10!$X$13</definedName>
    <definedName name="NKIP10.7._A">NKIP10!$D$14</definedName>
    <definedName name="NKIP10.7._AA">NKIP10!$E$14</definedName>
    <definedName name="NKIP10.7._B">NKIP10!$F$14</definedName>
    <definedName name="NKIP10.7._C">NKIP10!$G$14</definedName>
    <definedName name="NKIP10.7._CC">NKIP10!$H$14</definedName>
    <definedName name="NKIP10.7._D">NKIP10!$I$14</definedName>
    <definedName name="NKIP10.7._E">NKIP10!$J$14</definedName>
    <definedName name="NKIP10.7._EE">NKIP10!$K$14</definedName>
    <definedName name="NKIP10.7._F">NKIP10!$L$14</definedName>
    <definedName name="NKIP10.7._G">NKIP10!$M$14</definedName>
    <definedName name="NKIP10.7._H">NKIP10!$N$14</definedName>
    <definedName name="NKIP10.7._I">NKIP10!$O$14</definedName>
    <definedName name="NKIP10.7._J">NKIP10!$P$14</definedName>
    <definedName name="NKIP10.7._K">NKIP10!$Q$14</definedName>
    <definedName name="NKIP10.7._L">NKIP10!$R$14</definedName>
    <definedName name="NKIP10.7._M">NKIP10!$S$14</definedName>
    <definedName name="NKIP10.7._N">NKIP10!$T$14</definedName>
    <definedName name="NKIP10.7._O">NKIP10!$U$14</definedName>
    <definedName name="NKIP10.7._P">NKIP10!$V$14</definedName>
    <definedName name="NKIP10.7._Q">NKIP10!$W$14</definedName>
    <definedName name="NKIP10.7._R">NKIP10!$X$14</definedName>
    <definedName name="NKIP10.8._A">NKIP10!$D$15</definedName>
    <definedName name="NKIP10.8._AA">NKIP10!$E$15</definedName>
    <definedName name="NKIP10.8._B">NKIP10!$F$15</definedName>
    <definedName name="NKIP10.8._C">NKIP10!$G$15</definedName>
    <definedName name="NKIP10.8._CC">NKIP10!$H$15</definedName>
    <definedName name="NKIP10.8._D">NKIP10!$I$15</definedName>
    <definedName name="NKIP10.8._E">NKIP10!$J$15</definedName>
    <definedName name="NKIP10.8._EE">NKIP10!$K$15</definedName>
    <definedName name="NKIP10.8._F">NKIP10!$L$15</definedName>
    <definedName name="NKIP10.8._G">NKIP10!$M$15</definedName>
    <definedName name="NKIP10.8._H">NKIP10!$N$15</definedName>
    <definedName name="NKIP10.8._I">NKIP10!$O$15</definedName>
    <definedName name="NKIP10.8._J">NKIP10!$P$15</definedName>
    <definedName name="NKIP10.8._K">NKIP10!$Q$15</definedName>
    <definedName name="NKIP10.8._L">NKIP10!$R$15</definedName>
    <definedName name="NKIP10.8._M">NKIP10!$S$15</definedName>
    <definedName name="NKIP10.8._N">NKIP10!$T$15</definedName>
    <definedName name="NKIP10.8._O">NKIP10!$U$15</definedName>
    <definedName name="NKIP10.8._P">NKIP10!$V$15</definedName>
    <definedName name="NKIP10.8._Q">NKIP10!$W$15</definedName>
    <definedName name="NKIP10.8._R">NKIP10!$X$15</definedName>
    <definedName name="NKIP11.1._A">NKIP11!$D$8</definedName>
    <definedName name="NKIP11.1._AA">NKIP11!$E$8</definedName>
    <definedName name="NKIP11.1._B">NKIP11!$F$8</definedName>
    <definedName name="NKIP11.1._C">NKIP11!$G$8</definedName>
    <definedName name="NKIP11.1._CC">NKIP11!$H$8</definedName>
    <definedName name="NKIP11.1._D">NKIP11!$I$8</definedName>
    <definedName name="NKIP11.1._E">NKIP11!$J$8</definedName>
    <definedName name="NKIP11.1._EE">NKIP11!$K$8</definedName>
    <definedName name="NKIP11.1._F">NKIP11!$L$8</definedName>
    <definedName name="NKIP11.1._G">NKIP11!$M$8</definedName>
    <definedName name="NKIP11.1._H">NKIP11!$N$8</definedName>
    <definedName name="NKIP11.1._I">NKIP11!$O$8</definedName>
    <definedName name="NKIP11.1._J">NKIP11!$P$8</definedName>
    <definedName name="NKIP11.1._K">NKIP11!$Q$8</definedName>
    <definedName name="NKIP11.1._L">NKIP11!$R$8</definedName>
    <definedName name="NKIP11.1._M">NKIP11!$S$8</definedName>
    <definedName name="NKIP11.1._N">NKIP11!$T$8</definedName>
    <definedName name="NKIP11.1._O">NKIP11!$U$8</definedName>
    <definedName name="NKIP11.1._P">NKIP11!$V$8</definedName>
    <definedName name="NKIP11.1._Q">NKIP11!$W$8</definedName>
    <definedName name="NKIP11.1._R">NKIP11!$X$8</definedName>
    <definedName name="NKIP11.2._A">NKIP11!$D$9</definedName>
    <definedName name="NKIP11.2._AA">NKIP11!$E$9</definedName>
    <definedName name="NKIP11.2._B">NKIP11!$F$9</definedName>
    <definedName name="NKIP11.2._C">NKIP11!$G$9</definedName>
    <definedName name="NKIP11.2._CC">NKIP11!$H$9</definedName>
    <definedName name="NKIP11.2._D">NKIP11!$I$9</definedName>
    <definedName name="NKIP11.2._E">NKIP11!$J$9</definedName>
    <definedName name="NKIP11.2._EE">NKIP11!$K$9</definedName>
    <definedName name="NKIP11.2._F">NKIP11!$L$9</definedName>
    <definedName name="NKIP11.2._G">NKIP11!$M$9</definedName>
    <definedName name="NKIP11.2._H">NKIP11!$N$9</definedName>
    <definedName name="NKIP11.2._I">NKIP11!$O$9</definedName>
    <definedName name="NKIP11.2._J">NKIP11!$P$9</definedName>
    <definedName name="NKIP11.2._K">NKIP11!$Q$9</definedName>
    <definedName name="NKIP11.2._L">NKIP11!$R$9</definedName>
    <definedName name="NKIP11.2._M">NKIP11!$S$9</definedName>
    <definedName name="NKIP11.2._N">NKIP11!$T$9</definedName>
    <definedName name="NKIP11.2._O">NKIP11!$U$9</definedName>
    <definedName name="NKIP11.2._P">NKIP11!$V$9</definedName>
    <definedName name="NKIP11.2._Q">NKIP11!$W$9</definedName>
    <definedName name="NKIP11.2._R">NKIP11!$X$9</definedName>
    <definedName name="NKIP11.3._A">NKIP11!$D$10</definedName>
    <definedName name="NKIP11.3._AA">NKIP11!$E$10</definedName>
    <definedName name="NKIP11.3._B">NKIP11!$F$10</definedName>
    <definedName name="NKIP11.3._C">NKIP11!$G$10</definedName>
    <definedName name="NKIP11.3._CC">NKIP11!$H$10</definedName>
    <definedName name="NKIP11.3._D">NKIP11!$I$10</definedName>
    <definedName name="NKIP11.3._E">NKIP11!$J$10</definedName>
    <definedName name="NKIP11.3._EE">NKIP11!$K$10</definedName>
    <definedName name="NKIP11.3._F">NKIP11!$L$10</definedName>
    <definedName name="NKIP11.3._G">NKIP11!$M$10</definedName>
    <definedName name="NKIP11.3._H">NKIP11!$N$10</definedName>
    <definedName name="NKIP11.3._I">NKIP11!$O$10</definedName>
    <definedName name="NKIP11.3._J">NKIP11!$P$10</definedName>
    <definedName name="NKIP11.3._K">NKIP11!$Q$10</definedName>
    <definedName name="NKIP11.3._L">NKIP11!$R$10</definedName>
    <definedName name="NKIP11.3._M">NKIP11!$S$10</definedName>
    <definedName name="NKIP11.3._N">NKIP11!$T$10</definedName>
    <definedName name="NKIP11.3._O">NKIP11!$U$10</definedName>
    <definedName name="NKIP11.3._P">NKIP11!$V$10</definedName>
    <definedName name="NKIP11.3._Q">NKIP11!$W$10</definedName>
    <definedName name="NKIP11.3._R">NKIP11!$X$10</definedName>
    <definedName name="NKIP11.3.1._A">NKIP11!$D$11</definedName>
    <definedName name="NKIP11.3.1._AA">NKIP11!$E$11</definedName>
    <definedName name="NKIP11.3.1._B">NKIP11!$F$11</definedName>
    <definedName name="NKIP11.3.1._C">NKIP11!$G$11</definedName>
    <definedName name="NKIP11.3.1._CC">NKIP11!$H$11</definedName>
    <definedName name="NKIP11.3.1._D">NKIP11!$I$11</definedName>
    <definedName name="NKIP11.3.1._E">NKIP11!$J$11</definedName>
    <definedName name="NKIP11.3.1._EE">NKIP11!$K$11</definedName>
    <definedName name="NKIP11.3.1._F">NKIP11!$L$11</definedName>
    <definedName name="NKIP11.3.1._G">NKIP11!$M$11</definedName>
    <definedName name="NKIP11.3.1._H">NKIP11!$N$11</definedName>
    <definedName name="NKIP11.3.1._I">NKIP11!$O$11</definedName>
    <definedName name="NKIP11.3.1._J">NKIP11!$P$11</definedName>
    <definedName name="NKIP11.3.1._K">NKIP11!$Q$11</definedName>
    <definedName name="NKIP11.3.1._L">NKIP11!$R$11</definedName>
    <definedName name="NKIP11.3.1._M">NKIP11!$S$11</definedName>
    <definedName name="NKIP11.3.1._N">NKIP11!$T$11</definedName>
    <definedName name="NKIP11.3.1._O">NKIP11!$U$11</definedName>
    <definedName name="NKIP11.3.1._P">NKIP11!$V$11</definedName>
    <definedName name="NKIP11.3.1._Q">NKIP11!$W$11</definedName>
    <definedName name="NKIP11.3.1._R">NKIP11!$X$11</definedName>
    <definedName name="NKIP11.4._A">NKIP11!$D$12</definedName>
    <definedName name="NKIP11.4._AA">NKIP11!$E$12</definedName>
    <definedName name="NKIP11.4._B">NKIP11!$F$12</definedName>
    <definedName name="NKIP11.4._C">NKIP11!$G$12</definedName>
    <definedName name="NKIP11.4._CC">NKIP11!$H$12</definedName>
    <definedName name="NKIP11.4._D">NKIP11!$I$12</definedName>
    <definedName name="NKIP11.4._E">NKIP11!$J$12</definedName>
    <definedName name="NKIP11.4._EE">NKIP11!$K$12</definedName>
    <definedName name="NKIP11.4._F">NKIP11!$L$12</definedName>
    <definedName name="NKIP11.4._G">NKIP11!$M$12</definedName>
    <definedName name="NKIP11.4._H">NKIP11!$N$12</definedName>
    <definedName name="NKIP11.4._I">NKIP11!$O$12</definedName>
    <definedName name="NKIP11.4._J">NKIP11!$P$12</definedName>
    <definedName name="NKIP11.4._K">NKIP11!$Q$12</definedName>
    <definedName name="NKIP11.4._L">NKIP11!$R$12</definedName>
    <definedName name="NKIP11.4._M">NKIP11!$S$12</definedName>
    <definedName name="NKIP11.4._N">NKIP11!$T$12</definedName>
    <definedName name="NKIP11.4._O">NKIP11!$U$12</definedName>
    <definedName name="NKIP11.4._P">NKIP11!$V$12</definedName>
    <definedName name="NKIP11.4._Q">NKIP11!$W$12</definedName>
    <definedName name="NKIP11.4._R">NKIP11!$X$12</definedName>
    <definedName name="NKIP11.5._A">NKIP11!$D$13</definedName>
    <definedName name="NKIP11.5._AA">NKIP11!$E$13</definedName>
    <definedName name="NKIP11.5._B">NKIP11!$F$13</definedName>
    <definedName name="NKIP11.5._C">NKIP11!$G$13</definedName>
    <definedName name="NKIP11.5._CC">NKIP11!$H$13</definedName>
    <definedName name="NKIP11.5._D">NKIP11!$I$13</definedName>
    <definedName name="NKIP11.5._E">NKIP11!$J$13</definedName>
    <definedName name="NKIP11.5._EE">NKIP11!$K$13</definedName>
    <definedName name="NKIP11.5._F">NKIP11!$L$13</definedName>
    <definedName name="NKIP11.5._G">NKIP11!$M$13</definedName>
    <definedName name="NKIP11.5._H">NKIP11!$N$13</definedName>
    <definedName name="NKIP11.5._I">NKIP11!$O$13</definedName>
    <definedName name="NKIP11.5._J">NKIP11!$P$13</definedName>
    <definedName name="NKIP11.5._K">NKIP11!$Q$13</definedName>
    <definedName name="NKIP11.5._L">NKIP11!$R$13</definedName>
    <definedName name="NKIP11.5._M">NKIP11!$S$13</definedName>
    <definedName name="NKIP11.5._N">NKIP11!$T$13</definedName>
    <definedName name="NKIP11.5._O">NKIP11!$U$13</definedName>
    <definedName name="NKIP11.5._P">NKIP11!$V$13</definedName>
    <definedName name="NKIP11.5._Q">NKIP11!$W$13</definedName>
    <definedName name="NKIP11.5._R">NKIP11!$X$13</definedName>
    <definedName name="NKIP11.6._A">NKIP11!$D$14</definedName>
    <definedName name="NKIP11.6._AA">NKIP11!$E$14</definedName>
    <definedName name="NKIP11.6._B">NKIP11!$F$14</definedName>
    <definedName name="NKIP11.6._C">NKIP11!$G$14</definedName>
    <definedName name="NKIP11.6._CC">NKIP11!$H$14</definedName>
    <definedName name="NKIP11.6._D">NKIP11!$I$14</definedName>
    <definedName name="NKIP11.6._E">NKIP11!$J$14</definedName>
    <definedName name="NKIP11.6._EE">NKIP11!$K$14</definedName>
    <definedName name="NKIP11.6._F">NKIP11!$L$14</definedName>
    <definedName name="NKIP11.6._G">NKIP11!$M$14</definedName>
    <definedName name="NKIP11.6._H">NKIP11!$N$14</definedName>
    <definedName name="NKIP11.6._I">NKIP11!$O$14</definedName>
    <definedName name="NKIP11.6._J">NKIP11!$P$14</definedName>
    <definedName name="NKIP11.6._K">NKIP11!$Q$14</definedName>
    <definedName name="NKIP11.6._L">NKIP11!$R$14</definedName>
    <definedName name="NKIP11.6._M">NKIP11!$S$14</definedName>
    <definedName name="NKIP11.6._N">NKIP11!$T$14</definedName>
    <definedName name="NKIP11.6._O">NKIP11!$U$14</definedName>
    <definedName name="NKIP11.6._P">NKIP11!$V$14</definedName>
    <definedName name="NKIP11.6._Q">NKIP11!$W$14</definedName>
    <definedName name="NKIP11.6._R">NKIP11!$X$14</definedName>
    <definedName name="NKIP11.7._A">NKIP11!$D$15</definedName>
    <definedName name="NKIP11.7._AA">NKIP11!$E$15</definedName>
    <definedName name="NKIP11.7._B">NKIP11!$F$15</definedName>
    <definedName name="NKIP11.7._C">NKIP11!$G$15</definedName>
    <definedName name="NKIP11.7._CC">NKIP11!$H$15</definedName>
    <definedName name="NKIP11.7._D">NKIP11!$I$15</definedName>
    <definedName name="NKIP11.7._E">NKIP11!$J$15</definedName>
    <definedName name="NKIP11.7._EE">NKIP11!$K$15</definedName>
    <definedName name="NKIP11.7._F">NKIP11!$L$15</definedName>
    <definedName name="NKIP11.7._G">NKIP11!$M$15</definedName>
    <definedName name="NKIP11.7._H">NKIP11!$N$15</definedName>
    <definedName name="NKIP11.7._I">NKIP11!$O$15</definedName>
    <definedName name="NKIP11.7._J">NKIP11!$P$15</definedName>
    <definedName name="NKIP11.7._K">NKIP11!$Q$15</definedName>
    <definedName name="NKIP11.7._L">NKIP11!$R$15</definedName>
    <definedName name="NKIP11.7._M">NKIP11!$S$15</definedName>
    <definedName name="NKIP11.7._N">NKIP11!$T$15</definedName>
    <definedName name="NKIP11.7._O">NKIP11!$U$15</definedName>
    <definedName name="NKIP11.7._P">NKIP11!$V$15</definedName>
    <definedName name="NKIP11.7._Q">NKIP11!$W$15</definedName>
    <definedName name="NKIP11.7._R">NKIP11!$X$15</definedName>
    <definedName name="NLOK02.1._A">NLOK02!$D$7</definedName>
    <definedName name="NLOK02.1._AA">NLOK02!$AC$7</definedName>
    <definedName name="NLOK02.1._AB">NLOK02!$AD$7</definedName>
    <definedName name="NLOK02.1._AC">NLOK02!$AE$7</definedName>
    <definedName name="NLOK02.1._AD">NLOK02!$AF$7</definedName>
    <definedName name="NLOK02.1._AE">NLOK02!$AG$7</definedName>
    <definedName name="NLOK02.1._AF">NLOK02!$AH$7</definedName>
    <definedName name="NLOK02.1._AG">NLOK02!$AI$7</definedName>
    <definedName name="NLOK02.1._B">NLOK02!$E$7</definedName>
    <definedName name="NLOK02.1._C">NLOK02!$F$7</definedName>
    <definedName name="NLOK02.1._D">NLOK02!$G$7</definedName>
    <definedName name="NLOK02.1._E">NLOK02!$H$7</definedName>
    <definedName name="NLOK02.1._F">NLOK02!$I$7</definedName>
    <definedName name="NLOK02.1._G">NLOK02!$J$7</definedName>
    <definedName name="NLOK02.1._H">NLOK02!$K$7</definedName>
    <definedName name="NLOK02.1._I">NLOK02!$L$7</definedName>
    <definedName name="NLOK02.1._J">NLOK02!$M$7</definedName>
    <definedName name="NLOK02.1._K">NLOK02!$N$7</definedName>
    <definedName name="NLOK02.1._L">NLOK02!$O$7</definedName>
    <definedName name="NLOK02.1._M">NLOK02!$P$7</definedName>
    <definedName name="NLOK02.1._N">NLOK02!$Q$7</definedName>
    <definedName name="NLOK02.1._O">NLOK02!$R$7</definedName>
    <definedName name="NLOK02.1._P">NLOK02!$S$7</definedName>
    <definedName name="NLOK02.1._R">NLOK02!$T$7</definedName>
    <definedName name="NLOK02.1._S">NLOK02!$U$7</definedName>
    <definedName name="NLOK02.1._T">NLOK02!$V$7</definedName>
    <definedName name="NLOK02.1._U">NLOK02!$W$7</definedName>
    <definedName name="NLOK02.1._V">NLOK02!$X$7</definedName>
    <definedName name="NLOK02.1._W">NLOK02!$Y$7</definedName>
    <definedName name="NLOK02.1._X">NLOK02!$Z$7</definedName>
    <definedName name="NLOK02.1._Y">NLOK02!$AA$7</definedName>
    <definedName name="NLOK02.1._Z">NLOK02!$AB$7</definedName>
    <definedName name="NLOK02.2._A">NLOK02!$D$8</definedName>
    <definedName name="NLOK02.2._AA">NLOK02!$AC$8</definedName>
    <definedName name="NLOK02.2._AB">NLOK02!$AD$8</definedName>
    <definedName name="NLOK02.2._AC">NLOK02!$AE$8</definedName>
    <definedName name="NLOK02.2._AD">NLOK02!$AF$8</definedName>
    <definedName name="NLOK02.2._AE">NLOK02!$AG$8</definedName>
    <definedName name="NLOK02.2._AF">NLOK02!$AH$8</definedName>
    <definedName name="NLOK02.2._AG">NLOK02!$AI$8</definedName>
    <definedName name="NLOK02.2._B">NLOK02!$E$8</definedName>
    <definedName name="NLOK02.2._C">NLOK02!$F$8</definedName>
    <definedName name="NLOK02.2._D">NLOK02!$G$8</definedName>
    <definedName name="NLOK02.2._E">NLOK02!$H$8</definedName>
    <definedName name="NLOK02.2._F">NLOK02!$I$8</definedName>
    <definedName name="NLOK02.2._G">NLOK02!$J$8</definedName>
    <definedName name="NLOK02.2._H">NLOK02!$K$8</definedName>
    <definedName name="NLOK02.2._I">NLOK02!$L$8</definedName>
    <definedName name="NLOK02.2._J">NLOK02!$M$8</definedName>
    <definedName name="NLOK02.2._K">NLOK02!$N$8</definedName>
    <definedName name="NLOK02.2._L">NLOK02!$O$8</definedName>
    <definedName name="NLOK02.2._M">NLOK02!$P$8</definedName>
    <definedName name="NLOK02.2._N">NLOK02!$Q$8</definedName>
    <definedName name="NLOK02.2._O">NLOK02!$R$8</definedName>
    <definedName name="NLOK02.2._P">NLOK02!$S$8</definedName>
    <definedName name="NLOK02.2._R">NLOK02!$T$8</definedName>
    <definedName name="NLOK02.2._S">NLOK02!$U$8</definedName>
    <definedName name="NLOK02.2._T">NLOK02!$V$8</definedName>
    <definedName name="NLOK02.2._U">NLOK02!$W$8</definedName>
    <definedName name="NLOK02.2._V">NLOK02!$X$8</definedName>
    <definedName name="NLOK02.2._W">NLOK02!$Y$8</definedName>
    <definedName name="NLOK02.2._X">NLOK02!$Z$8</definedName>
    <definedName name="NLOK02.2._Y">NLOK02!$AA$8</definedName>
    <definedName name="NLOK02.2._Z">NLOK02!$AB$8</definedName>
    <definedName name="NLOK02.3._A">NLOK02!$D$9</definedName>
    <definedName name="NLOK02.3._AA">NLOK02!$AC$9</definedName>
    <definedName name="NLOK02.3._AB">NLOK02!$AD$9</definedName>
    <definedName name="NLOK02.3._AC">NLOK02!$AE$9</definedName>
    <definedName name="NLOK02.3._AD">NLOK02!$AF$9</definedName>
    <definedName name="NLOK02.3._AE">NLOK02!$AG$9</definedName>
    <definedName name="NLOK02.3._AF">NLOK02!$AH$9</definedName>
    <definedName name="NLOK02.3._AG">NLOK02!$AI$9</definedName>
    <definedName name="NLOK02.3._B">NLOK02!$E$9</definedName>
    <definedName name="NLOK02.3._C">NLOK02!$F$9</definedName>
    <definedName name="NLOK02.3._D">NLOK02!$G$9</definedName>
    <definedName name="NLOK02.3._E">NLOK02!$H$9</definedName>
    <definedName name="NLOK02.3._F">NLOK02!$I$9</definedName>
    <definedName name="NLOK02.3._G">NLOK02!$J$9</definedName>
    <definedName name="NLOK02.3._H">NLOK02!$K$9</definedName>
    <definedName name="NLOK02.3._I">NLOK02!$L$9</definedName>
    <definedName name="NLOK02.3._J">NLOK02!$M$9</definedName>
    <definedName name="NLOK02.3._K">NLOK02!$N$9</definedName>
    <definedName name="NLOK02.3._L">NLOK02!$O$9</definedName>
    <definedName name="NLOK02.3._M">NLOK02!$P$9</definedName>
    <definedName name="NLOK02.3._N">NLOK02!$Q$9</definedName>
    <definedName name="NLOK02.3._O">NLOK02!$R$9</definedName>
    <definedName name="NLOK02.3._P">NLOK02!$S$9</definedName>
    <definedName name="NLOK02.3._R">NLOK02!$T$9</definedName>
    <definedName name="NLOK02.3._S">NLOK02!$U$9</definedName>
    <definedName name="NLOK02.3._T">NLOK02!$V$9</definedName>
    <definedName name="NLOK02.3._U">NLOK02!$W$9</definedName>
    <definedName name="NLOK02.3._V">NLOK02!$X$9</definedName>
    <definedName name="NLOK02.3._W">NLOK02!$Y$9</definedName>
    <definedName name="NLOK02.3._X">NLOK02!$Z$9</definedName>
    <definedName name="NLOK02.3._Y">NLOK02!$AA$9</definedName>
    <definedName name="NLOK02.3._Z">NLOK02!$AB$9</definedName>
    <definedName name="NLOK02.4._A">NLOK02!$D$10</definedName>
    <definedName name="NLOK02.4._AA">NLOK02!$AC$10</definedName>
    <definedName name="NLOK02.4._AB">NLOK02!$AD$10</definedName>
    <definedName name="NLOK02.4._AC">NLOK02!$AE$10</definedName>
    <definedName name="NLOK02.4._AD">NLOK02!$AF$10</definedName>
    <definedName name="NLOK02.4._AE">NLOK02!$AG$10</definedName>
    <definedName name="NLOK02.4._AF">NLOK02!$AH$10</definedName>
    <definedName name="NLOK02.4._AG">NLOK02!$AI$10</definedName>
    <definedName name="NLOK02.4._B">NLOK02!$E$10</definedName>
    <definedName name="NLOK02.4._C">NLOK02!$F$10</definedName>
    <definedName name="NLOK02.4._D">NLOK02!$G$10</definedName>
    <definedName name="NLOK02.4._E">NLOK02!$H$10</definedName>
    <definedName name="NLOK02.4._F">NLOK02!$I$10</definedName>
    <definedName name="NLOK02.4._G">NLOK02!$J$10</definedName>
    <definedName name="NLOK02.4._H">NLOK02!$K$10</definedName>
    <definedName name="NLOK02.4._I">NLOK02!$L$10</definedName>
    <definedName name="NLOK02.4._J">NLOK02!$M$10</definedName>
    <definedName name="NLOK02.4._K">NLOK02!$N$10</definedName>
    <definedName name="NLOK02.4._L">NLOK02!$O$10</definedName>
    <definedName name="NLOK02.4._M">NLOK02!$P$10</definedName>
    <definedName name="NLOK02.4._N">NLOK02!$Q$10</definedName>
    <definedName name="NLOK02.4._O">NLOK02!$R$10</definedName>
    <definedName name="NLOK02.4._P">NLOK02!$S$10</definedName>
    <definedName name="NLOK02.4._R">NLOK02!$T$10</definedName>
    <definedName name="NLOK02.4._S">NLOK02!$U$10</definedName>
    <definedName name="NLOK02.4._T">NLOK02!$V$10</definedName>
    <definedName name="NLOK02.4._U">NLOK02!$W$10</definedName>
    <definedName name="NLOK02.4._V">NLOK02!$X$10</definedName>
    <definedName name="NLOK02.4._W">NLOK02!$Y$10</definedName>
    <definedName name="NLOK02.4._X">NLOK02!$Z$10</definedName>
    <definedName name="NLOK02.4._Y">NLOK02!$AA$10</definedName>
    <definedName name="NLOK02.4._Z">NLOK02!$AB$10</definedName>
    <definedName name="NWTZ01.1._A">NWTZ01!$D$7</definedName>
    <definedName name="NWTZ01.1._B">NWTZ01!$E$7</definedName>
    <definedName name="NWTZ01.1._C">NWTZ01!$F$7</definedName>
    <definedName name="NWTZ01.1._D">NWTZ01!$G$7</definedName>
    <definedName name="NWTZ01.1._E">NWTZ01!$H$7</definedName>
    <definedName name="NWTZ01.1._F">NWTZ01!$I$7</definedName>
    <definedName name="NWTZ01.1._G">NWTZ01!$J$7</definedName>
    <definedName name="NWTZ01.1._H">NWTZ01!$K$7</definedName>
    <definedName name="NWTZ01.1._I">NWTZ01!$L$7</definedName>
    <definedName name="NWTZ01.2._A">NWTZ01!$D$8</definedName>
    <definedName name="NWTZ01.2._B">NWTZ01!$E$8</definedName>
    <definedName name="NWTZ01.2._C">NWTZ01!$F$8</definedName>
    <definedName name="NWTZ01.2._D">NWTZ01!$G$8</definedName>
    <definedName name="NWTZ01.2._E">NWTZ01!$H$8</definedName>
    <definedName name="NWTZ01.2._F">NWTZ01!$I$8</definedName>
    <definedName name="NWTZ01.2._G">NWTZ01!$J$8</definedName>
    <definedName name="NWTZ01.2._H">NWTZ01!$K$8</definedName>
    <definedName name="NWTZ01.2._I">NWTZ01!$L$8</definedName>
    <definedName name="NWTZ01.3._A">NWTZ01!$D$9</definedName>
    <definedName name="NWTZ01.3._B">NWTZ01!$E$9</definedName>
    <definedName name="NWTZ01.3._C">NWTZ01!$F$9</definedName>
    <definedName name="NWTZ01.3._D">NWTZ01!$G$9</definedName>
    <definedName name="NWTZ01.3._E">NWTZ01!$H$9</definedName>
    <definedName name="NWTZ01.3._F">NWTZ01!$I$9</definedName>
    <definedName name="NWTZ01.3._G">NWTZ01!$J$9</definedName>
    <definedName name="NWTZ01.3._H">NWTZ01!$K$9</definedName>
    <definedName name="NWTZ01.3._I">NWTZ01!$L$9</definedName>
    <definedName name="NWTZ01.4._A">NWTZ01!$D$10</definedName>
    <definedName name="NWTZ01.4._B">NWTZ01!$E$10</definedName>
    <definedName name="NWTZ01.4._C">NWTZ01!$F$10</definedName>
    <definedName name="NWTZ01.4._D">NWTZ01!$G$10</definedName>
    <definedName name="NWTZ01.4._E">NWTZ01!$H$10</definedName>
    <definedName name="NWTZ01.4._F">NWTZ01!$I$10</definedName>
    <definedName name="NWTZ01.4._G">NWTZ01!$J$10</definedName>
    <definedName name="NWTZ01.4._H">NWTZ01!$K$10</definedName>
    <definedName name="NWTZ01.4._I">NWTZ01!$L$10</definedName>
    <definedName name="NWTZ01.5._A">NWTZ01!$D$11</definedName>
    <definedName name="NWTZ01.5._B">NWTZ01!$E$11</definedName>
    <definedName name="NWTZ01.5._C">NWTZ01!$F$11</definedName>
    <definedName name="NWTZ01.5._D">NWTZ01!$G$11</definedName>
    <definedName name="NWTZ01.5._E">NWTZ01!$H$11</definedName>
    <definedName name="NWTZ01.5._F">NWTZ01!$I$11</definedName>
    <definedName name="NWTZ01.5._G">NWTZ01!$J$11</definedName>
    <definedName name="NWTZ01.5._H">NWTZ01!$K$11</definedName>
    <definedName name="NWTZ01.5._I">NWTZ01!$L$11</definedName>
    <definedName name="NWTZ01.6._A">NWTZ01!$D$12</definedName>
    <definedName name="NWTZ01.6._B">NWTZ01!$E$12</definedName>
    <definedName name="NWTZ01.6._C">NWTZ01!$F$12</definedName>
    <definedName name="NWTZ01.6._D">NWTZ01!$G$12</definedName>
    <definedName name="NWTZ01.6._E">NWTZ01!$H$12</definedName>
    <definedName name="NWTZ01.6._F">NWTZ01!$I$12</definedName>
    <definedName name="NWTZ01.6._G">NWTZ01!$J$12</definedName>
    <definedName name="NWTZ01.6._H">NWTZ01!$K$12</definedName>
    <definedName name="NWTZ01.6._I">NWTZ01!$L$12</definedName>
    <definedName name="NWTZ01.7._A">NWTZ01!$D$13</definedName>
    <definedName name="NWTZ01.7._B">NWTZ01!$E$13</definedName>
    <definedName name="NWTZ01.7._C">NWTZ01!$F$13</definedName>
    <definedName name="NWTZ01.7._D">NWTZ01!$G$13</definedName>
    <definedName name="NWTZ01.7._E">NWTZ01!$H$13</definedName>
    <definedName name="NWTZ01.7._F">NWTZ01!$I$13</definedName>
    <definedName name="NWTZ01.7._G">NWTZ01!$J$13</definedName>
    <definedName name="NWTZ01.7._H">NWTZ01!$K$13</definedName>
    <definedName name="NWTZ01.7._I">NWTZ01!$L$13</definedName>
    <definedName name="NWTZ01.8._A">NWTZ01!$D$14</definedName>
    <definedName name="NWTZ01.8._B">NWTZ01!$E$14</definedName>
    <definedName name="NWTZ01.8._C">NWTZ01!$F$14</definedName>
    <definedName name="NWTZ01.8._D">NWTZ01!$G$14</definedName>
    <definedName name="NWTZ01.8._E">NWTZ01!$H$14</definedName>
    <definedName name="NWTZ01.8._F">NWTZ01!$I$14</definedName>
    <definedName name="NWTZ01.8._G">NWTZ01!$J$14</definedName>
    <definedName name="NWTZ01.8._H">NWTZ01!$K$14</definedName>
    <definedName name="NWTZ01.8._I">NWTZ01!$L$14</definedName>
    <definedName name="NWTZ02.1._A">NWTZ02!$D$7</definedName>
    <definedName name="NWTZ02.1._B">NWTZ02!$E$7</definedName>
    <definedName name="NWTZ02.1._C">NWTZ02!$F$7</definedName>
    <definedName name="NWTZ02.1._D">NWTZ02!$G$7</definedName>
    <definedName name="NWTZ02.1._E">NWTZ02!$H$7</definedName>
    <definedName name="NWTZ02.1._F">NWTZ02!$I$7</definedName>
    <definedName name="NWTZ02.1._G">NWTZ02!$J$7</definedName>
    <definedName name="NWTZ02.1._H">NWTZ02!$K$7</definedName>
    <definedName name="NWTZ02.1._I">NWTZ02!$L$7</definedName>
    <definedName name="NWTZ02.2._A">NWTZ02!$D$8</definedName>
    <definedName name="NWTZ02.2._B">NWTZ02!$E$8</definedName>
    <definedName name="NWTZ02.2._C">NWTZ02!$F$8</definedName>
    <definedName name="NWTZ02.2._D">NWTZ02!$G$8</definedName>
    <definedName name="NWTZ02.2._E">NWTZ02!$H$8</definedName>
    <definedName name="NWTZ02.2._F">NWTZ02!$I$8</definedName>
    <definedName name="NWTZ02.2._G">NWTZ02!$J$8</definedName>
    <definedName name="NWTZ02.2._H">NWTZ02!$K$8</definedName>
    <definedName name="NWTZ02.2._I">NWTZ02!$L$8</definedName>
    <definedName name="NWTZ02.3._A">NWTZ02!$D$9</definedName>
    <definedName name="NWTZ02.3._B">NWTZ02!$E$9</definedName>
    <definedName name="NWTZ02.3._C">NWTZ02!$F$9</definedName>
    <definedName name="NWTZ02.3._D">NWTZ02!$G$9</definedName>
    <definedName name="NWTZ02.3._E">NWTZ02!$H$9</definedName>
    <definedName name="NWTZ02.3._F">NWTZ02!$I$9</definedName>
    <definedName name="NWTZ02.3._G">NWTZ02!$J$9</definedName>
    <definedName name="NWTZ02.3._H">NWTZ02!$K$9</definedName>
    <definedName name="NWTZ02.3._I">NWTZ02!$L$9</definedName>
    <definedName name="NWTZ02.4._A">NWTZ02!$D$10</definedName>
    <definedName name="NWTZ02.4._B">NWTZ02!$E$10</definedName>
    <definedName name="NWTZ02.4._C">NWTZ02!$F$10</definedName>
    <definedName name="NWTZ02.4._D">NWTZ02!$G$10</definedName>
    <definedName name="NWTZ02.4._E">NWTZ02!$H$10</definedName>
    <definedName name="NWTZ02.4._F">NWTZ02!$I$10</definedName>
    <definedName name="NWTZ02.4._G">NWTZ02!$J$10</definedName>
    <definedName name="NWTZ02.4._H">NWTZ02!$K$10</definedName>
    <definedName name="NWTZ02.4._I">NWTZ02!$L$10</definedName>
    <definedName name="NWTZ02.5._A">NWTZ02!$D$11</definedName>
    <definedName name="NWTZ02.5._B">NWTZ02!$E$11</definedName>
    <definedName name="NWTZ02.5._C">NWTZ02!$F$11</definedName>
    <definedName name="NWTZ02.5._D">NWTZ02!$G$11</definedName>
    <definedName name="NWTZ02.5._E">NWTZ02!$H$11</definedName>
    <definedName name="NWTZ02.5._F">NWTZ02!$I$11</definedName>
    <definedName name="NWTZ02.5._G">NWTZ02!$J$11</definedName>
    <definedName name="NWTZ02.5._H">NWTZ02!$K$11</definedName>
    <definedName name="NWTZ02.5._I">NWTZ02!$L$11</definedName>
    <definedName name="NWTZ02.6._A">NWTZ02!$D$12</definedName>
    <definedName name="NWTZ02.6._B">NWTZ02!$E$12</definedName>
    <definedName name="NWTZ02.6._C">NWTZ02!$F$12</definedName>
    <definedName name="NWTZ02.6._D">NWTZ02!$G$12</definedName>
    <definedName name="NWTZ02.6._E">NWTZ02!$H$12</definedName>
    <definedName name="NWTZ02.6._F">NWTZ02!$I$12</definedName>
    <definedName name="NWTZ02.6._G">NWTZ02!$J$12</definedName>
    <definedName name="NWTZ02.6._H">NWTZ02!$K$12</definedName>
    <definedName name="NWTZ02.6._I">NWTZ02!$L$12</definedName>
    <definedName name="NWTZ02.7._A">NWTZ02!$D$13</definedName>
    <definedName name="NWTZ02.7._B">NWTZ02!$E$13</definedName>
    <definedName name="NWTZ02.7._C">NWTZ02!$F$13</definedName>
    <definedName name="NWTZ02.7._D">NWTZ02!$G$13</definedName>
    <definedName name="NWTZ02.7._E">NWTZ02!$H$13</definedName>
    <definedName name="NWTZ02.7._F">NWTZ02!$I$13</definedName>
    <definedName name="NWTZ02.7._G">NWTZ02!$J$13</definedName>
    <definedName name="NWTZ02.7._H">NWTZ02!$K$13</definedName>
    <definedName name="NWTZ02.7._I">NWTZ02!$L$13</definedName>
    <definedName name="NWTZ02.8._A">NWTZ02!$D$14</definedName>
    <definedName name="NWTZ02.8._B">NWTZ02!$E$14</definedName>
    <definedName name="NWTZ02.8._C">NWTZ02!$F$14</definedName>
    <definedName name="NWTZ02.8._D">NWTZ02!$G$14</definedName>
    <definedName name="NWTZ02.8._E">NWTZ02!$H$14</definedName>
    <definedName name="NWTZ02.8._F">NWTZ02!$I$14</definedName>
    <definedName name="NWTZ02.8._G">NWTZ02!$J$14</definedName>
    <definedName name="NWTZ02.8._H">NWTZ02!$K$14</definedName>
    <definedName name="NWTZ02.8._I">NWTZ02!$L$14</definedName>
    <definedName name="PA01.1._A">'PA01'!$D$6</definedName>
    <definedName name="PA01.1.1._A">'PA01'!$D$7</definedName>
    <definedName name="PA01.1.2._A">'PA01'!$D$8</definedName>
    <definedName name="PA01.1.3._A">'PA01'!$D$9</definedName>
    <definedName name="PA01.2._A">'PA01'!$D$10</definedName>
    <definedName name="PA01.2.1._A">'PA01'!$D$11</definedName>
    <definedName name="PA01.2.2._A">'PA01'!$D$12</definedName>
    <definedName name="PA01.2.3._A">'PA01'!$D$13</definedName>
    <definedName name="PA01.2.4._A">'PA01'!$D$14</definedName>
    <definedName name="PA01.2.4.1._A">'PA01'!$D$15</definedName>
    <definedName name="PA01.2.4.2._A">'PA01'!$D$16</definedName>
    <definedName name="PA01.2.4.3._A">'PA01'!$D$17</definedName>
    <definedName name="PA01.2.4.4._A">'PA01'!$D$18</definedName>
    <definedName name="PIK10.1._A">'PIK10'!$D$6</definedName>
    <definedName name="PIK10.1.1._A">'PIK10'!$D$7</definedName>
    <definedName name="PIK10.1.2._A">'PIK10'!$D$8</definedName>
    <definedName name="PIK10.1.3._A">'PIK10'!$D$9</definedName>
    <definedName name="PIK10.1.4._A">'PIK10'!$D$10</definedName>
    <definedName name="PIK10.1.5._A">'PIK10'!$D$11</definedName>
    <definedName name="PIK10.1.6._A">'PIK10'!$D$12</definedName>
    <definedName name="PIK10.1.7._A">'PIK10'!$D$13</definedName>
    <definedName name="PIK10.1.8._A">'PIK10'!$D$14</definedName>
    <definedName name="PIK10.2._A">'PIK10'!$D$15</definedName>
    <definedName name="PIK10.2.1._A">'PIK10'!$D$16</definedName>
    <definedName name="PIK10.2.2._A">'PIK10'!$D$17</definedName>
    <definedName name="PIK10.2.3._A">'PIK10'!$D$18</definedName>
    <definedName name="PIK10.2.4._A">'PIK10'!$D$19</definedName>
    <definedName name="PIK10.2.5._A">'PIK10'!$D$20</definedName>
    <definedName name="PIK10.2.6._A">'PIK10'!$D$21</definedName>
    <definedName name="PIK10.3._A">'PIK10'!$D$22</definedName>
    <definedName name="PIK11.1._A">'PIK11'!$D$6</definedName>
    <definedName name="PIK11.1.1._A">'PIK11'!$D$7</definedName>
    <definedName name="PIK11.1.2._A">'PIK11'!$D$8</definedName>
    <definedName name="PIK11.1.3._A">'PIK11'!$D$9</definedName>
    <definedName name="PIK11.1.4._A">'PIK11'!$D$10</definedName>
    <definedName name="PIK11.1.5._A">'PIK11'!$D$11</definedName>
    <definedName name="PIK11.1.6._A">'PIK11'!$D$12</definedName>
    <definedName name="PIK11.2._A">'PIK11'!$D$13</definedName>
    <definedName name="PIK11.2.1._A">'PIK11'!$D$14</definedName>
    <definedName name="PIK11.2.2._A">'PIK11'!$D$15</definedName>
    <definedName name="PIK11.2.3._A">'PIK11'!$D$16</definedName>
    <definedName name="PIK11.2.4._A">'PIK11'!$D$17</definedName>
    <definedName name="PIK11.3._A">'PIK11'!$D$18</definedName>
    <definedName name="PLK02.1._A">'PLK02'!$D$6</definedName>
    <definedName name="PLK02.10._A">'PLK02'!$D$37</definedName>
    <definedName name="PLK02.11._A">'PLK02'!$D$38</definedName>
    <definedName name="PLK02.2._A">'PLK02'!$D$7</definedName>
    <definedName name="PLK02.3._A">'PLK02'!$D$8</definedName>
    <definedName name="PLK02.4._A">'PLK02'!$D$9</definedName>
    <definedName name="PLK02.5._A">'PLK02'!$D$10</definedName>
    <definedName name="PLK02.5.1._A">'PLK02'!$D$11</definedName>
    <definedName name="PLK02.5.2._A">'PLK02'!$D$12</definedName>
    <definedName name="PLK02.5.2.1._A">'PLK02'!$D$13</definedName>
    <definedName name="PLK02.5.2.2._A">'PLK02'!$D$14</definedName>
    <definedName name="PLK02.5.2.3._A">'PLK02'!$D$15</definedName>
    <definedName name="PLK02.5.2.4._A">'PLK02'!$D$16</definedName>
    <definedName name="PLK02.5.3._A">'PLK02'!$D$17</definedName>
    <definedName name="PLK02.5.3.1._A">'PLK02'!$D$18</definedName>
    <definedName name="PLK02.5.3.2._A">'PLK02'!$D$19</definedName>
    <definedName name="PLK02.5.3.3._A">'PLK02'!$D$20</definedName>
    <definedName name="PLK02.5.3.4._A">'PLK02'!$D$21</definedName>
    <definedName name="PLK02.5.3.5._A">'PLK02'!$D$22</definedName>
    <definedName name="PLK02.5.3.6._A">'PLK02'!$D$23</definedName>
    <definedName name="PLK02.5.3.7._A">'PLK02'!$D$24</definedName>
    <definedName name="PLK02.6._A">'PLK02'!$D$25</definedName>
    <definedName name="PLK02.7._A">'PLK02'!$D$26</definedName>
    <definedName name="PLK02.7.1._A">'PLK02'!$D$27</definedName>
    <definedName name="PLK02.7.2._A">'PLK02'!$D$28</definedName>
    <definedName name="PLK02.7.3._A">'PLK02'!$D$29</definedName>
    <definedName name="PLK02.7.4._A">'PLK02'!$D$30</definedName>
    <definedName name="PLK02.7.5._A">'PLK02'!$D$31</definedName>
    <definedName name="PLK02.7.6._A">'PLK02'!$D$32</definedName>
    <definedName name="PLK02.8._A">'PLK02'!$D$33</definedName>
    <definedName name="PLK02.9._A">'PLK02'!$D$34</definedName>
    <definedName name="PLK02.9.1._A">'PLK02'!$D$35</definedName>
    <definedName name="PLK02.9.2._A">'PLK02'!$D$36</definedName>
    <definedName name="PO01.1._A">'PO01'!$D$6</definedName>
    <definedName name="PO01.1._B">'PO01'!$E$6</definedName>
    <definedName name="PO01.1._C">'PO01'!$F$6</definedName>
    <definedName name="PO01.1._D">'PO01'!$G$6</definedName>
    <definedName name="PO01.1._E">'PO01'!$H$6</definedName>
    <definedName name="PO01.1._F">'PO01'!$I$6</definedName>
    <definedName name="PO01.1._G">'PO01'!$J$6</definedName>
    <definedName name="PO01.2._A">'PO01'!$D$7</definedName>
    <definedName name="PO01.2._B">'PO01'!$E$7</definedName>
    <definedName name="PO01.2._C">'PO01'!$F$7</definedName>
    <definedName name="PO01.2._D">'PO01'!$G$7</definedName>
    <definedName name="PO01.2._E">'PO01'!$H$7</definedName>
    <definedName name="PO01.2._F">'PO01'!$I$7</definedName>
    <definedName name="PO01.2._G">'PO01'!$J$7</definedName>
    <definedName name="PO01.2.1._A">'PO01'!$D$8</definedName>
    <definedName name="PO01.2.1._B">'PO01'!$E$8</definedName>
    <definedName name="PO01.2.1._C">'PO01'!$F$8</definedName>
    <definedName name="PO01.2.1._D">'PO01'!$G$8</definedName>
    <definedName name="PO01.2.1._E">'PO01'!$H$8</definedName>
    <definedName name="PO01.2.1._F">'PO01'!$I$8</definedName>
    <definedName name="PO01.2.1._G">'PO01'!$J$8</definedName>
    <definedName name="PO01.2.2._A">'PO01'!$D$9</definedName>
    <definedName name="PO01.2.2._B">'PO01'!$E$9</definedName>
    <definedName name="PO01.2.2._C">'PO01'!$F$9</definedName>
    <definedName name="PO01.2.2._D">'PO01'!$G$9</definedName>
    <definedName name="PO01.2.2._E">'PO01'!$H$9</definedName>
    <definedName name="PO01.2.2._F">'PO01'!$I$9</definedName>
    <definedName name="PO01.2.2._G">'PO01'!$J$9</definedName>
    <definedName name="PO01.2.3._A">'PO01'!$D$10</definedName>
    <definedName name="PO01.2.3._B">'PO01'!$E$10</definedName>
    <definedName name="PO01.2.3._C">'PO01'!$F$10</definedName>
    <definedName name="PO01.2.3._D">'PO01'!$G$10</definedName>
    <definedName name="PO01.2.3._E">'PO01'!$H$10</definedName>
    <definedName name="PO01.2.3._F">'PO01'!$I$10</definedName>
    <definedName name="PO01.2.3._G">'PO01'!$J$10</definedName>
    <definedName name="PO01.3._A">'PO01'!$D$11</definedName>
    <definedName name="PO01.3._B">'PO01'!$E$11</definedName>
    <definedName name="PO01.3._C">'PO01'!$F$11</definedName>
    <definedName name="PO01.3._D">'PO01'!$G$11</definedName>
    <definedName name="PO01.3._E">'PO01'!$H$11</definedName>
    <definedName name="PO01.3._F">'PO01'!$I$11</definedName>
    <definedName name="PO01.3._G">'PO01'!$J$11</definedName>
    <definedName name="PO01.3.1._A">'PO01'!$D$12</definedName>
    <definedName name="PO01.3.1._B">'PO01'!$E$12</definedName>
    <definedName name="PO01.3.1._C">'PO01'!$F$12</definedName>
    <definedName name="PO01.3.1._D">'PO01'!$G$12</definedName>
    <definedName name="PO01.3.1._E">'PO01'!$H$12</definedName>
    <definedName name="PO01.3.1._F">'PO01'!$I$12</definedName>
    <definedName name="PO01.3.1._G">'PO01'!$J$12</definedName>
    <definedName name="PO01.3.2._A">'PO01'!$D$13</definedName>
    <definedName name="PO01.3.2._B">'PO01'!$E$13</definedName>
    <definedName name="PO01.3.2._C">'PO01'!$F$13</definedName>
    <definedName name="PO01.3.2._D">'PO01'!$G$13</definedName>
    <definedName name="PO01.3.2._E">'PO01'!$H$13</definedName>
    <definedName name="PO01.3.2._F">'PO01'!$I$13</definedName>
    <definedName name="PO01.3.2._G">'PO01'!$J$13</definedName>
    <definedName name="PO01.3.3._A">'PO01'!$D$14</definedName>
    <definedName name="PO01.3.3._B">'PO01'!$E$14</definedName>
    <definedName name="PO01.3.3._C">'PO01'!$F$14</definedName>
    <definedName name="PO01.3.3._D">'PO01'!$G$14</definedName>
    <definedName name="PO01.3.3._E">'PO01'!$H$14</definedName>
    <definedName name="PO01.3.3._F">'PO01'!$I$14</definedName>
    <definedName name="PO01.3.3._G">'PO01'!$J$14</definedName>
    <definedName name="PO01.4._A">'PO01'!$D$15</definedName>
    <definedName name="PO01.4._B">'PO01'!$E$15</definedName>
    <definedName name="PO01.4._C">'PO01'!$F$15</definedName>
    <definedName name="PO01.4._D">'PO01'!$G$15</definedName>
    <definedName name="PO01.4._E">'PO01'!$H$15</definedName>
    <definedName name="PO01.4._F">'PO01'!$I$15</definedName>
    <definedName name="PO01.4._G">'PO01'!$J$15</definedName>
    <definedName name="PO01.4.1._A">'PO01'!$D$16</definedName>
    <definedName name="PO01.4.1._B">'PO01'!$E$16</definedName>
    <definedName name="PO01.4.1._C">'PO01'!$F$16</definedName>
    <definedName name="PO01.4.1._D">'PO01'!$G$16</definedName>
    <definedName name="PO01.4.1._E">'PO01'!$H$16</definedName>
    <definedName name="PO01.4.1._F">'PO01'!$I$16</definedName>
    <definedName name="PO01.4.1._G">'PO01'!$J$16</definedName>
    <definedName name="PO01.4.2._A">'PO01'!$D$17</definedName>
    <definedName name="PO01.4.2._B">'PO01'!$E$17</definedName>
    <definedName name="PO01.4.2._C">'PO01'!$F$17</definedName>
    <definedName name="PO01.4.2._D">'PO01'!$G$17</definedName>
    <definedName name="PO01.4.2._E">'PO01'!$H$17</definedName>
    <definedName name="PO01.4.2._F">'PO01'!$I$17</definedName>
    <definedName name="PO01.4.2._G">'PO01'!$J$17</definedName>
    <definedName name="PO01.4.2.1._A">'PO01'!$D$18</definedName>
    <definedName name="PO01.4.2.1._B">'PO01'!$E$18</definedName>
    <definedName name="PO01.4.2.1._C">'PO01'!$F$18</definedName>
    <definedName name="PO01.4.2.1._D">'PO01'!$G$18</definedName>
    <definedName name="PO01.4.2.1._E">'PO01'!$H$18</definedName>
    <definedName name="PO01.4.2.1._F">'PO01'!$I$18</definedName>
    <definedName name="PO01.4.2.1._G">'PO01'!$J$18</definedName>
    <definedName name="PO01.4.2.2._A">'PO01'!$D$19</definedName>
    <definedName name="PO01.4.2.2._B">'PO01'!$E$19</definedName>
    <definedName name="PO01.4.2.2._C">'PO01'!$F$19</definedName>
    <definedName name="PO01.4.2.2._D">'PO01'!$G$19</definedName>
    <definedName name="PO01.4.2.2._E">'PO01'!$H$19</definedName>
    <definedName name="PO01.4.2.2._F">'PO01'!$I$19</definedName>
    <definedName name="PO01.4.2.2._G">'PO01'!$J$19</definedName>
    <definedName name="PO01.4.2.3._A">'PO01'!$D$20</definedName>
    <definedName name="PO01.4.2.3._B">'PO01'!$E$20</definedName>
    <definedName name="PO01.4.2.3._C">'PO01'!$F$20</definedName>
    <definedName name="PO01.4.2.3._D">'PO01'!$G$20</definedName>
    <definedName name="PO01.4.2.3._E">'PO01'!$H$20</definedName>
    <definedName name="PO01.4.2.3._F">'PO01'!$I$20</definedName>
    <definedName name="PO01.4.2.3._G">'PO01'!$J$20</definedName>
    <definedName name="PO01.4.3._A">'PO01'!$D$21</definedName>
    <definedName name="PO01.4.3._B">'PO01'!$E$21</definedName>
    <definedName name="PO01.4.3._C">'PO01'!$F$21</definedName>
    <definedName name="PO01.4.3._D">'PO01'!$G$21</definedName>
    <definedName name="PO01.4.3._E">'PO01'!$H$21</definedName>
    <definedName name="PO01.4.3._F">'PO01'!$I$21</definedName>
    <definedName name="PO01.4.3._G">'PO01'!$J$21</definedName>
    <definedName name="PO01.4.3.1._A">'PO01'!$D$22</definedName>
    <definedName name="PO01.4.3.1._B">'PO01'!$E$22</definedName>
    <definedName name="PO01.4.3.1._C">'PO01'!$F$22</definedName>
    <definedName name="PO01.4.3.1._D">'PO01'!$G$22</definedName>
    <definedName name="PO01.4.3.1._E">'PO01'!$H$22</definedName>
    <definedName name="PO01.4.3.1._F">'PO01'!$I$22</definedName>
    <definedName name="PO01.4.3.1._G">'PO01'!$J$22</definedName>
    <definedName name="PO01.4.3.2._A">'PO01'!$D$23</definedName>
    <definedName name="PO01.4.3.2._B">'PO01'!$E$23</definedName>
    <definedName name="PO01.4.3.2._C">'PO01'!$F$23</definedName>
    <definedName name="PO01.4.3.2._D">'PO01'!$G$23</definedName>
    <definedName name="PO01.4.3.2._E">'PO01'!$H$23</definedName>
    <definedName name="PO01.4.3.2._F">'PO01'!$I$23</definedName>
    <definedName name="PO01.4.3.2._G">'PO01'!$J$23</definedName>
    <definedName name="PO01.5._A">'PO01'!$D$24</definedName>
    <definedName name="PO01.5._B">'PO01'!$E$24</definedName>
    <definedName name="PO01.5._C">'PO01'!$F$24</definedName>
    <definedName name="PO01.5._D">'PO01'!$G$24</definedName>
    <definedName name="PO01.5._E">'PO01'!$H$24</definedName>
    <definedName name="PO01.5._F">'PO01'!$I$24</definedName>
    <definedName name="PO01.5._G">'PO01'!$J$24</definedName>
    <definedName name="PO01.5.1._A">'PO01'!$D$25</definedName>
    <definedName name="PO01.5.1._B">'PO01'!$E$25</definedName>
    <definedName name="PO01.5.1._C">'PO01'!$F$25</definedName>
    <definedName name="PO01.5.1._D">'PO01'!$G$25</definedName>
    <definedName name="PO01.5.1._E">'PO01'!$H$25</definedName>
    <definedName name="PO01.5.1._F">'PO01'!$I$25</definedName>
    <definedName name="PO01.5.1._G">'PO01'!$J$25</definedName>
    <definedName name="PO01.5.2._A">'PO01'!$D$26</definedName>
    <definedName name="PO01.5.2._B">'PO01'!$E$26</definedName>
    <definedName name="PO01.5.2._C">'PO01'!$F$26</definedName>
    <definedName name="PO01.5.2._D">'PO01'!$G$26</definedName>
    <definedName name="PO01.5.2._E">'PO01'!$H$26</definedName>
    <definedName name="PO01.5.2._F">'PO01'!$I$26</definedName>
    <definedName name="PO01.5.2._G">'PO01'!$J$26</definedName>
    <definedName name="PO01.5.2.1._A">'PO01'!$D$27</definedName>
    <definedName name="PO01.5.2.1._B">'PO01'!$E$27</definedName>
    <definedName name="PO01.5.2.1._C">'PO01'!$F$27</definedName>
    <definedName name="PO01.5.2.1._D">'PO01'!$G$27</definedName>
    <definedName name="PO01.5.2.1._E">'PO01'!$H$27</definedName>
    <definedName name="PO01.5.2.1._F">'PO01'!$I$27</definedName>
    <definedName name="PO01.5.2.1._G">'PO01'!$J$27</definedName>
    <definedName name="PO01.5.2.2._A">'PO01'!$D$28</definedName>
    <definedName name="PO01.5.2.2._B">'PO01'!$E$28</definedName>
    <definedName name="PO01.5.2.2._C">'PO01'!$F$28</definedName>
    <definedName name="PO01.5.2.2._D">'PO01'!$G$28</definedName>
    <definedName name="PO01.5.2.2._E">'PO01'!$H$28</definedName>
    <definedName name="PO01.5.2.2._F">'PO01'!$I$28</definedName>
    <definedName name="PO01.5.2.2._G">'PO01'!$J$28</definedName>
    <definedName name="PO01.5.2.3._A">'PO01'!$D$29</definedName>
    <definedName name="PO01.5.2.3._B">'PO01'!$E$29</definedName>
    <definedName name="PO01.5.2.3._C">'PO01'!$F$29</definedName>
    <definedName name="PO01.5.2.3._D">'PO01'!$G$29</definedName>
    <definedName name="PO01.5.2.3._E">'PO01'!$H$29</definedName>
    <definedName name="PO01.5.2.3._F">'PO01'!$I$29</definedName>
    <definedName name="PO01.5.2.3._G">'PO01'!$J$29</definedName>
    <definedName name="PO01.5.3._A">'PO01'!$D$30</definedName>
    <definedName name="PO01.5.3._B">'PO01'!$E$30</definedName>
    <definedName name="PO01.5.3._C">'PO01'!$F$30</definedName>
    <definedName name="PO01.5.3._D">'PO01'!$G$30</definedName>
    <definedName name="PO01.5.3._E">'PO01'!$H$30</definedName>
    <definedName name="PO01.5.3._F">'PO01'!$I$30</definedName>
    <definedName name="PO01.5.3._G">'PO01'!$J$30</definedName>
    <definedName name="PO01.5.3.1._A">'PO01'!$D$31</definedName>
    <definedName name="PO01.5.3.1._B">'PO01'!$E$31</definedName>
    <definedName name="PO01.5.3.1._C">'PO01'!$F$31</definedName>
    <definedName name="PO01.5.3.1._D">'PO01'!$G$31</definedName>
    <definedName name="PO01.5.3.1._E">'PO01'!$H$31</definedName>
    <definedName name="PO01.5.3.1._F">'PO01'!$I$31</definedName>
    <definedName name="PO01.5.3.1._G">'PO01'!$J$31</definedName>
    <definedName name="PO01.5.3.2._A">'PO01'!$D$32</definedName>
    <definedName name="PO01.5.3.2._B">'PO01'!$E$32</definedName>
    <definedName name="PO01.5.3.2._C">'PO01'!$F$32</definedName>
    <definedName name="PO01.5.3.2._D">'PO01'!$G$32</definedName>
    <definedName name="PO01.5.3.2._E">'PO01'!$H$32</definedName>
    <definedName name="PO01.5.3.2._F">'PO01'!$I$32</definedName>
    <definedName name="PO01.5.3.2._G">'PO01'!$J$32</definedName>
    <definedName name="PO01.5.3.3._A">'PO01'!$D$33</definedName>
    <definedName name="PO01.5.3.3._B">'PO01'!$E$33</definedName>
    <definedName name="PO01.5.3.3._C">'PO01'!$F$33</definedName>
    <definedName name="PO01.5.3.3._D">'PO01'!$G$33</definedName>
    <definedName name="PO01.5.3.3._E">'PO01'!$H$33</definedName>
    <definedName name="PO01.5.3.3._F">'PO01'!$I$33</definedName>
    <definedName name="PO01.5.3.3._G">'PO01'!$J$33</definedName>
    <definedName name="PO01.6._A">'PO01'!$D$34</definedName>
    <definedName name="PO01.6._B">'PO01'!$E$34</definedName>
    <definedName name="PO01.6._C">'PO01'!$F$34</definedName>
    <definedName name="PO01.6._D">'PO01'!$G$34</definedName>
    <definedName name="PO01.6._E">'PO01'!$H$34</definedName>
    <definedName name="PO01.6._F">'PO01'!$I$34</definedName>
    <definedName name="PO01.6._G">'PO01'!$J$34</definedName>
    <definedName name="PO01.6.1._A">'PO01'!$D$35</definedName>
    <definedName name="PO01.6.1._B">'PO01'!$E$35</definedName>
    <definedName name="PO01.6.1._C">'PO01'!$F$35</definedName>
    <definedName name="PO01.6.1._D">'PO01'!$G$35</definedName>
    <definedName name="PO01.6.1._E">'PO01'!$H$35</definedName>
    <definedName name="PO01.6.1._F">'PO01'!$I$35</definedName>
    <definedName name="PO01.6.1._G">'PO01'!$J$35</definedName>
    <definedName name="PO01.6.1.1._A">'PO01'!$D$36</definedName>
    <definedName name="PO01.6.1.1._B">'PO01'!$E$36</definedName>
    <definedName name="PO01.6.1.1._C">'PO01'!$F$36</definedName>
    <definedName name="PO01.6.1.1._D">'PO01'!$G$36</definedName>
    <definedName name="PO01.6.1.1._E">'PO01'!$H$36</definedName>
    <definedName name="PO01.6.1.1._F">'PO01'!$I$36</definedName>
    <definedName name="PO01.6.1.1._G">'PO01'!$J$36</definedName>
    <definedName name="PO01.6.1.2._A">'PO01'!$D$37</definedName>
    <definedName name="PO01.6.1.2._B">'PO01'!$E$37</definedName>
    <definedName name="PO01.6.1.2._C">'PO01'!$F$37</definedName>
    <definedName name="PO01.6.1.2._D">'PO01'!$G$37</definedName>
    <definedName name="PO01.6.1.2._E">'PO01'!$H$37</definedName>
    <definedName name="PO01.6.1.2._F">'PO01'!$I$37</definedName>
    <definedName name="PO01.6.1.2._G">'PO01'!$J$37</definedName>
    <definedName name="PO01.6.1.3._A">'PO01'!$D$38</definedName>
    <definedName name="PO01.6.1.3._B">'PO01'!$E$38</definedName>
    <definedName name="PO01.6.1.3._C">'PO01'!$F$38</definedName>
    <definedName name="PO01.6.1.3._D">'PO01'!$G$38</definedName>
    <definedName name="PO01.6.1.3._E">'PO01'!$H$38</definedName>
    <definedName name="PO01.6.1.3._F">'PO01'!$I$38</definedName>
    <definedName name="PO01.6.1.3._G">'PO01'!$J$38</definedName>
    <definedName name="PO01.6.2._A">'PO01'!$D$39</definedName>
    <definedName name="PO01.6.2._B">'PO01'!$E$39</definedName>
    <definedName name="PO01.6.2._C">'PO01'!$F$39</definedName>
    <definedName name="PO01.6.2._D">'PO01'!$G$39</definedName>
    <definedName name="PO01.6.2._E">'PO01'!$H$39</definedName>
    <definedName name="PO01.6.2._F">'PO01'!$I$39</definedName>
    <definedName name="PO01.6.2._G">'PO01'!$J$39</definedName>
    <definedName name="PO01.6.2.1._A">'PO01'!$D$40</definedName>
    <definedName name="PO01.6.2.1._B">'PO01'!$E$40</definedName>
    <definedName name="PO01.6.2.1._C">'PO01'!$F$40</definedName>
    <definedName name="PO01.6.2.1._D">'PO01'!$G$40</definedName>
    <definedName name="PO01.6.2.1._E">'PO01'!$H$40</definedName>
    <definedName name="PO01.6.2.1._F">'PO01'!$I$40</definedName>
    <definedName name="PO01.6.2.1._G">'PO01'!$J$40</definedName>
    <definedName name="PO01.6.2.2._A">'PO01'!$D$41</definedName>
    <definedName name="PO01.6.2.2._B">'PO01'!$E$41</definedName>
    <definedName name="PO01.6.2.2._C">'PO01'!$F$41</definedName>
    <definedName name="PO01.6.2.2._D">'PO01'!$G$41</definedName>
    <definedName name="PO01.6.2.2._E">'PO01'!$H$41</definedName>
    <definedName name="PO01.6.2.2._F">'PO01'!$I$41</definedName>
    <definedName name="PO01.6.2.2._G">'PO01'!$J$41</definedName>
    <definedName name="PO01.7._A">'PO01'!$D$42</definedName>
    <definedName name="PO01.7._B">'PO01'!$E$42</definedName>
    <definedName name="PO01.7._C">'PO01'!$F$42</definedName>
    <definedName name="PO01.7._D">'PO01'!$G$42</definedName>
    <definedName name="PO01.7._E">'PO01'!$H$42</definedName>
    <definedName name="PO01.7._F">'PO01'!$I$42</definedName>
    <definedName name="PO01.7._G">'PO01'!$J$42</definedName>
    <definedName name="PO01.8._A">'PO01'!$D$43</definedName>
    <definedName name="PO01.8._B">'PO01'!$E$43</definedName>
    <definedName name="PO01.8._C">'PO01'!$F$43</definedName>
    <definedName name="PO01.8._D">'PO01'!$G$43</definedName>
    <definedName name="PO01.8._E">'PO01'!$H$43</definedName>
    <definedName name="PO01.8._F">'PO01'!$I$43</definedName>
    <definedName name="PO01.8._G">'PO01'!$J$43</definedName>
    <definedName name="PO02.1._A">'PO02'!$D$6</definedName>
    <definedName name="PO02.1._B">'PO02'!$E$6</definedName>
    <definedName name="PO02.1._C">'PO02'!$F$6</definedName>
    <definedName name="PO02.1._D">'PO02'!$G$6</definedName>
    <definedName name="PO02.1._E">'PO02'!$H$6</definedName>
    <definedName name="PO02.1._F">'PO02'!$I$6</definedName>
    <definedName name="PO02.1._G">'PO02'!$J$6</definedName>
    <definedName name="PO02.2._A">'PO02'!$D$7</definedName>
    <definedName name="PO02.2._B">'PO02'!$E$7</definedName>
    <definedName name="PO02.2._C">'PO02'!$F$7</definedName>
    <definedName name="PO02.2._D">'PO02'!$G$7</definedName>
    <definedName name="PO02.2._E">'PO02'!$H$7</definedName>
    <definedName name="PO02.2._F">'PO02'!$I$7</definedName>
    <definedName name="PO02.2._G">'PO02'!$J$7</definedName>
    <definedName name="PO02.3._A">'PO02'!$D$8</definedName>
    <definedName name="PO02.3._B">'PO02'!$E$8</definedName>
    <definedName name="PO02.3._C">'PO02'!$F$8</definedName>
    <definedName name="PO02.3._D">'PO02'!$G$8</definedName>
    <definedName name="PO02.3._E">'PO02'!$H$8</definedName>
    <definedName name="PO02.3._F">'PO02'!$I$8</definedName>
    <definedName name="PO02.3._G">'PO02'!$J$8</definedName>
    <definedName name="PO02.3.1._A">'PO02'!$D$9</definedName>
    <definedName name="PO02.3.1._B">'PO02'!$E$9</definedName>
    <definedName name="PO02.3.1._C">'PO02'!$F$9</definedName>
    <definedName name="PO02.3.1._D">'PO02'!$G$9</definedName>
    <definedName name="PO02.3.1._E">'PO02'!$H$9</definedName>
    <definedName name="PO02.3.1._F">'PO02'!$I$9</definedName>
    <definedName name="PO02.3.1._G">'PO02'!$J$9</definedName>
    <definedName name="PO02.4._A">'PO02'!$D$10</definedName>
    <definedName name="PO02.4._B">'PO02'!$E$10</definedName>
    <definedName name="PO02.4._C">'PO02'!$F$10</definedName>
    <definedName name="PO02.4._D">'PO02'!$G$10</definedName>
    <definedName name="PO02.4._E">'PO02'!$H$10</definedName>
    <definedName name="PO02.4._F">'PO02'!$I$10</definedName>
    <definedName name="PO02.4._G">'PO02'!$J$10</definedName>
    <definedName name="PO02.5._A">'PO02'!$D$11</definedName>
    <definedName name="PO02.5._B">'PO02'!$E$11</definedName>
    <definedName name="PO02.5._C">'PO02'!$F$11</definedName>
    <definedName name="PO02.5._D">'PO02'!$G$11</definedName>
    <definedName name="PO02.5._E">'PO02'!$H$11</definedName>
    <definedName name="PO02.5._F">'PO02'!$I$11</definedName>
    <definedName name="PO02.5._G">'PO02'!$J$11</definedName>
    <definedName name="PO02.6._A">'PO02'!$D$12</definedName>
    <definedName name="PO02.6._B">'PO02'!$E$12</definedName>
    <definedName name="PO02.6._C">'PO02'!$F$12</definedName>
    <definedName name="PO02.6._D">'PO02'!$G$12</definedName>
    <definedName name="PO02.6._E">'PO02'!$H$12</definedName>
    <definedName name="PO02.6._F">'PO02'!$I$12</definedName>
    <definedName name="PO02.6._G">'PO02'!$J$12</definedName>
    <definedName name="PO02.7._A">'PO02'!$D$13</definedName>
    <definedName name="PO02.7._B">'PO02'!$E$13</definedName>
    <definedName name="PO02.7._C">'PO02'!$F$13</definedName>
    <definedName name="PO02.7._D">'PO02'!$G$13</definedName>
    <definedName name="PO02.7._E">'PO02'!$H$13</definedName>
    <definedName name="PO02.7._F">'PO02'!$I$13</definedName>
    <definedName name="PO02.7._G">'PO02'!$J$13</definedName>
    <definedName name="RE01.1._A">'RE01'!$D$7</definedName>
    <definedName name="RE01.1._B">'RE01'!$E$7</definedName>
    <definedName name="RE01.1._C">'RE01'!$F$7</definedName>
    <definedName name="RE01.1._D">'RE01'!$G$7</definedName>
    <definedName name="RE01.1._E">'RE01'!$H$7</definedName>
    <definedName name="RE01.1._F">'RE01'!$I$7</definedName>
    <definedName name="RE01.1._G">'RE01'!$J$7</definedName>
    <definedName name="RE01.1._H">'RE01'!$K$7</definedName>
    <definedName name="RE01.2._A">'RE01'!$D$8</definedName>
    <definedName name="RE01.2._B">'RE01'!$E$8</definedName>
    <definedName name="RE01.2._C">'RE01'!$F$8</definedName>
    <definedName name="RE01.2._D">'RE01'!$G$8</definedName>
    <definedName name="RE01.2._E">'RE01'!$H$8</definedName>
    <definedName name="RE01.2._F">'RE01'!$I$8</definedName>
    <definedName name="RE01.2._G">'RE01'!$J$8</definedName>
    <definedName name="RE01.2._H">'RE01'!$K$8</definedName>
    <definedName name="RE01.3._A">'RE01'!$D$9</definedName>
    <definedName name="RE01.3._B">'RE01'!$E$9</definedName>
    <definedName name="RE01.3._C">'RE01'!$F$9</definedName>
    <definedName name="RE01.3._D">'RE01'!$G$9</definedName>
    <definedName name="RE01.3._E">'RE01'!$H$9</definedName>
    <definedName name="RE01.3._F">'RE01'!$I$9</definedName>
    <definedName name="RE01.3._G">'RE01'!$J$9</definedName>
    <definedName name="RE01.3._H">'RE01'!$K$9</definedName>
    <definedName name="RE01.4._A">'RE01'!$D$10</definedName>
    <definedName name="RE01.4._B">'RE01'!$E$10</definedName>
    <definedName name="RE01.4._C">'RE01'!$F$10</definedName>
    <definedName name="RE01.4._D">'RE01'!$G$10</definedName>
    <definedName name="RE01.4._E">'RE01'!$H$10</definedName>
    <definedName name="RE01.4._F">'RE01'!$I$10</definedName>
    <definedName name="RE01.4._G">'RE01'!$J$10</definedName>
    <definedName name="RE01.4._H">'RE01'!$K$10</definedName>
    <definedName name="RE01.5._A">'RE01'!$D$11</definedName>
    <definedName name="RE01.5._B">'RE01'!$E$11</definedName>
    <definedName name="RE01.5._C">'RE01'!$F$11</definedName>
    <definedName name="RE01.5._D">'RE01'!$G$11</definedName>
    <definedName name="RE01.5._E">'RE01'!$H$11</definedName>
    <definedName name="RE01.5._F">'RE01'!$I$11</definedName>
    <definedName name="RE01.5._G">'RE01'!$J$11</definedName>
    <definedName name="RE01.5._H">'RE01'!$K$11</definedName>
    <definedName name="RE01.6._A">'RE01'!$D$12</definedName>
    <definedName name="RE01.6._B">'RE01'!$E$12</definedName>
    <definedName name="RE01.6._C">'RE01'!$F$12</definedName>
    <definedName name="RE01.6._D">'RE01'!$G$12</definedName>
    <definedName name="RE01.6._E">'RE01'!$H$12</definedName>
    <definedName name="RE01.6._F">'RE01'!$I$12</definedName>
    <definedName name="RE01.6._G">'RE01'!$J$12</definedName>
    <definedName name="RE01.6._H">'RE01'!$K$12</definedName>
    <definedName name="RE01.7._A">'RE01'!$D$13</definedName>
    <definedName name="RE01.7._B">'RE01'!$E$13</definedName>
    <definedName name="RE01.7._C">'RE01'!$F$13</definedName>
    <definedName name="RE01.7._D">'RE01'!$G$13</definedName>
    <definedName name="RE01.7._E">'RE01'!$H$13</definedName>
    <definedName name="RE01.7._F">'RE01'!$I$13</definedName>
    <definedName name="RE01.7._G">'RE01'!$J$13</definedName>
    <definedName name="RE01.7._H">'RE01'!$K$13</definedName>
    <definedName name="RMK01.1._A">'RMK01'!$D$6</definedName>
    <definedName name="RMK01.1.1._A">'RMK01'!$D$7</definedName>
    <definedName name="RMK01.1.10._A">'RMK01'!$D$16</definedName>
    <definedName name="RMK01.1.2._0">'RMK01'!$C$8</definedName>
    <definedName name="RMK01.1.2._A">'RMK01'!$D$8</definedName>
    <definedName name="RMK01.1.3._0">'RMK01'!$C$9</definedName>
    <definedName name="RMK01.1.3._A">'RMK01'!$D$9</definedName>
    <definedName name="RMK01.1.4._0">'RMK01'!$C$10</definedName>
    <definedName name="RMK01.1.4._A">'RMK01'!$D$10</definedName>
    <definedName name="RMK01.1.5._0">'RMK01'!$C$11</definedName>
    <definedName name="RMK01.1.5._A">'RMK01'!$D$11</definedName>
    <definedName name="RMK01.1.6._0">'RMK01'!$C$12</definedName>
    <definedName name="RMK01.1.6._A">'RMK01'!$D$12</definedName>
    <definedName name="RMK01.1.7._0">'RMK01'!$C$13</definedName>
    <definedName name="RMK01.1.7._A">'RMK01'!$D$13</definedName>
    <definedName name="RMK01.1.8._0">'RMK01'!$C$14</definedName>
    <definedName name="RMK01.1.8._A">'RMK01'!$D$14</definedName>
    <definedName name="RMK01.1.9._0">'RMK01'!$C$15</definedName>
    <definedName name="RMK01.1.9._A">'RMK01'!$D$15</definedName>
    <definedName name="RMK01.2._A">'RMK01'!$D$17</definedName>
    <definedName name="RMK01.3._A">'RMK01'!$D$18</definedName>
    <definedName name="RMK02.1._A">'RMK02'!$D$6</definedName>
    <definedName name="RMK02.1.1._A">'RMK02'!$D$7</definedName>
    <definedName name="RMK02.1.10._A">'RMK02'!$D$16</definedName>
    <definedName name="RMK02.1.2._0">'RMK02'!$C$8</definedName>
    <definedName name="RMK02.1.2._A">'RMK02'!$D$8</definedName>
    <definedName name="RMK02.1.3._0">'RMK02'!$C$9</definedName>
    <definedName name="RMK02.1.3._A">'RMK02'!$D$9</definedName>
    <definedName name="RMK02.1.4._0">'RMK02'!$C$10</definedName>
    <definedName name="RMK02.1.4._A">'RMK02'!$D$10</definedName>
    <definedName name="RMK02.1.5._0">'RMK02'!$C$11</definedName>
    <definedName name="RMK02.1.5._A">'RMK02'!$D$11</definedName>
    <definedName name="RMK02.1.6._0">'RMK02'!$C$12</definedName>
    <definedName name="RMK02.1.6._A">'RMK02'!$D$12</definedName>
    <definedName name="RMK02.1.7._0">'RMK02'!$C$13</definedName>
    <definedName name="RMK02.1.7._A">'RMK02'!$D$13</definedName>
    <definedName name="RMK02.1.8._0">'RMK02'!$C$14</definedName>
    <definedName name="RMK02.1.8._A">'RMK02'!$D$14</definedName>
    <definedName name="RMK02.1.9._0">'RMK02'!$C$15</definedName>
    <definedName name="RMK02.1.9._A">'RMK02'!$D$15</definedName>
    <definedName name="RMK02.2._A">'RMK02'!$D$17</definedName>
    <definedName name="RMK02.3._A">'RMK02'!$D$18</definedName>
    <definedName name="RO01.1._A">'RO01'!$D$6</definedName>
    <definedName name="RO01.2._A">'RO01'!$D$7</definedName>
    <definedName name="RPL02.1._A">'RPL02'!$D$8</definedName>
    <definedName name="RPL02.1._B">'RPL02'!$E$8</definedName>
    <definedName name="RPL02.1._C">'RPL02'!$F$8</definedName>
    <definedName name="RPL02.1._D">'RPL02'!$G$8</definedName>
    <definedName name="RPL02.1._E">'RPL02'!$H$8</definedName>
    <definedName name="RPL02.1._F">'RPL02'!$I$8</definedName>
    <definedName name="RPL02.2._A">'RPL02'!$D$9</definedName>
    <definedName name="RPL02.2._B">'RPL02'!$E$9</definedName>
    <definedName name="RPL02.2._C">'RPL02'!$F$9</definedName>
    <definedName name="RPL02.2._D">'RPL02'!$G$9</definedName>
    <definedName name="RPL02.2._E">'RPL02'!$H$9</definedName>
    <definedName name="RPL02.2._F">'RPL02'!$I$9</definedName>
    <definedName name="RPL02.3._A">'RPL02'!$D$10</definedName>
    <definedName name="RPL02.3._B">'RPL02'!$E$10</definedName>
    <definedName name="RPL02.3._C">'RPL02'!$F$10</definedName>
    <definedName name="RPL02.3._D">'RPL02'!$G$10</definedName>
    <definedName name="RPL02.3._E">'RPL02'!$H$10</definedName>
    <definedName name="RPL02.3._F">'RPL02'!$I$10</definedName>
    <definedName name="RPL02.4._A">'RPL02'!$D$11</definedName>
    <definedName name="RPL02.4._B">'RPL02'!$E$11</definedName>
    <definedName name="RPL02.4._C">'RPL02'!$F$11</definedName>
    <definedName name="RPL02.4._D">'RPL02'!$G$11</definedName>
    <definedName name="RPL02.4._E">'RPL02'!$H$11</definedName>
    <definedName name="RPL02.4._F">'RPL02'!$I$11</definedName>
    <definedName name="RPL02.5._A">'RPL02'!$D$12</definedName>
    <definedName name="RPL02.5._F">'RPL02'!$I$12</definedName>
    <definedName name="RPL02.6._F">'RPL02'!$I$13</definedName>
    <definedName name="RPL02.7._A">'RPL02'!$D$14</definedName>
    <definedName name="RPL02.7._F">'RPL02'!$I$14</definedName>
    <definedName name="RSP01.1._A">'RSP01'!$D$7</definedName>
    <definedName name="RSP01.1._B">'RSP01'!$E$7</definedName>
    <definedName name="RSP01.1._C">'RSP01'!$F$7</definedName>
    <definedName name="RSP01.1._D">'RSP01'!$G$7</definedName>
    <definedName name="RSP01.1._E">'RSP01'!$H$7</definedName>
    <definedName name="RSP01.10._A">'RSP01'!$D$16</definedName>
    <definedName name="RSP01.10._B">'RSP01'!$E$16</definedName>
    <definedName name="RSP01.10._C">'RSP01'!$F$16</definedName>
    <definedName name="RSP01.10._D">'RSP01'!$G$16</definedName>
    <definedName name="RSP01.10._E">'RSP01'!$H$16</definedName>
    <definedName name="RSP01.11._A">'RSP01'!$D$17</definedName>
    <definedName name="RSP01.11._B">'RSP01'!$E$17</definedName>
    <definedName name="RSP01.11._C">'RSP01'!$F$17</definedName>
    <definedName name="RSP01.11._D">'RSP01'!$G$17</definedName>
    <definedName name="RSP01.11._E">'RSP01'!$H$17</definedName>
    <definedName name="RSP01.2._A">'RSP01'!$D$8</definedName>
    <definedName name="RSP01.2._B">'RSP01'!$E$8</definedName>
    <definedName name="RSP01.2._C">'RSP01'!$F$8</definedName>
    <definedName name="RSP01.2._D">'RSP01'!$G$8</definedName>
    <definedName name="RSP01.2._E">'RSP01'!$H$8</definedName>
    <definedName name="RSP01.3._A">'RSP01'!$D$9</definedName>
    <definedName name="RSP01.3._B">'RSP01'!$E$9</definedName>
    <definedName name="RSP01.3._C">'RSP01'!$F$9</definedName>
    <definedName name="RSP01.3._D">'RSP01'!$G$9</definedName>
    <definedName name="RSP01.3._E">'RSP01'!$H$9</definedName>
    <definedName name="RSP01.4._A">'RSP01'!$D$10</definedName>
    <definedName name="RSP01.4._B">'RSP01'!$E$10</definedName>
    <definedName name="RSP01.4._C">'RSP01'!$F$10</definedName>
    <definedName name="RSP01.4._D">'RSP01'!$G$10</definedName>
    <definedName name="RSP01.4._E">'RSP01'!$H$10</definedName>
    <definedName name="RSP01.5._A">'RSP01'!$D$11</definedName>
    <definedName name="RSP01.5._B">'RSP01'!$E$11</definedName>
    <definedName name="RSP01.5._C">'RSP01'!$F$11</definedName>
    <definedName name="RSP01.5._D">'RSP01'!$G$11</definedName>
    <definedName name="RSP01.5._E">'RSP01'!$H$11</definedName>
    <definedName name="RSP01.6._A">'RSP01'!$D$12</definedName>
    <definedName name="RSP01.6._B">'RSP01'!$E$12</definedName>
    <definedName name="RSP01.6._C">'RSP01'!$F$12</definedName>
    <definedName name="RSP01.6._D">'RSP01'!$G$12</definedName>
    <definedName name="RSP01.6._E">'RSP01'!$H$12</definedName>
    <definedName name="RSP01.7._A">'RSP01'!$D$13</definedName>
    <definedName name="RSP01.7._B">'RSP01'!$E$13</definedName>
    <definedName name="RSP01.7._C">'RSP01'!$F$13</definedName>
    <definedName name="RSP01.7._D">'RSP01'!$G$13</definedName>
    <definedName name="RSP01.7._E">'RSP01'!$H$13</definedName>
    <definedName name="RSP01.8._A">'RSP01'!$D$14</definedName>
    <definedName name="RSP01.8._B">'RSP01'!$E$14</definedName>
    <definedName name="RSP01.8._C">'RSP01'!$F$14</definedName>
    <definedName name="RSP01.8._D">'RSP01'!$G$14</definedName>
    <definedName name="RSP01.8._E">'RSP01'!$H$14</definedName>
    <definedName name="RSP01.9._A">'RSP01'!$D$15</definedName>
    <definedName name="RSP01.9._B">'RSP01'!$E$15</definedName>
    <definedName name="RSP01.9._C">'RSP01'!$F$15</definedName>
    <definedName name="RSP01.9._D">'RSP01'!$G$15</definedName>
    <definedName name="RSP01.9._E">'RSP01'!$H$15</definedName>
    <definedName name="RSP02.1._A">'RSP02'!$D$7</definedName>
    <definedName name="RSP02.1._B">'RSP02'!$E$7</definedName>
    <definedName name="RSP02.1._C">'RSP02'!$F$7</definedName>
    <definedName name="RSP02.1._D">'RSP02'!$G$7</definedName>
    <definedName name="RSP02.1._E">'RSP02'!$H$7</definedName>
    <definedName name="RSP02.10._A">'RSP02'!$D$16</definedName>
    <definedName name="RSP02.10._B">'RSP02'!$E$16</definedName>
    <definedName name="RSP02.10._C">'RSP02'!$F$16</definedName>
    <definedName name="RSP02.10._D">'RSP02'!$G$16</definedName>
    <definedName name="RSP02.10._E">'RSP02'!$H$16</definedName>
    <definedName name="RSP02.11._A">'RSP02'!$D$17</definedName>
    <definedName name="RSP02.11._B">'RSP02'!$E$17</definedName>
    <definedName name="RSP02.11._C">'RSP02'!$F$17</definedName>
    <definedName name="RSP02.11._D">'RSP02'!$G$17</definedName>
    <definedName name="RSP02.11._E">'RSP02'!$H$17</definedName>
    <definedName name="RSP02.2._A">'RSP02'!$D$8</definedName>
    <definedName name="RSP02.2._B">'RSP02'!$E$8</definedName>
    <definedName name="RSP02.2._C">'RSP02'!$F$8</definedName>
    <definedName name="RSP02.2._D">'RSP02'!$G$8</definedName>
    <definedName name="RSP02.2._E">'RSP02'!$H$8</definedName>
    <definedName name="RSP02.3._A">'RSP02'!$D$9</definedName>
    <definedName name="RSP02.3._B">'RSP02'!$E$9</definedName>
    <definedName name="RSP02.3._C">'RSP02'!$F$9</definedName>
    <definedName name="RSP02.3._D">'RSP02'!$G$9</definedName>
    <definedName name="RSP02.3._E">'RSP02'!$H$9</definedName>
    <definedName name="RSP02.4._A">'RSP02'!$D$10</definedName>
    <definedName name="RSP02.4._B">'RSP02'!$E$10</definedName>
    <definedName name="RSP02.4._C">'RSP02'!$F$10</definedName>
    <definedName name="RSP02.4._D">'RSP02'!$G$10</definedName>
    <definedName name="RSP02.4._E">'RSP02'!$H$10</definedName>
    <definedName name="RSP02.5._A">'RSP02'!$D$11</definedName>
    <definedName name="RSP02.5._B">'RSP02'!$E$11</definedName>
    <definedName name="RSP02.5._C">'RSP02'!$F$11</definedName>
    <definedName name="RSP02.5._D">'RSP02'!$G$11</definedName>
    <definedName name="RSP02.5._E">'RSP02'!$H$11</definedName>
    <definedName name="RSP02.6._A">'RSP02'!$D$12</definedName>
    <definedName name="RSP02.6._B">'RSP02'!$E$12</definedName>
    <definedName name="RSP02.6._C">'RSP02'!$F$12</definedName>
    <definedName name="RSP02.6._D">'RSP02'!$G$12</definedName>
    <definedName name="RSP02.6._E">'RSP02'!$H$12</definedName>
    <definedName name="RSP02.7._A">'RSP02'!$D$13</definedName>
    <definedName name="RSP02.7._B">'RSP02'!$E$13</definedName>
    <definedName name="RSP02.7._C">'RSP02'!$F$13</definedName>
    <definedName name="RSP02.7._D">'RSP02'!$G$13</definedName>
    <definedName name="RSP02.7._E">'RSP02'!$H$13</definedName>
    <definedName name="RSP02.8._A">'RSP02'!$D$14</definedName>
    <definedName name="RSP02.8._B">'RSP02'!$E$14</definedName>
    <definedName name="RSP02.8._C">'RSP02'!$F$14</definedName>
    <definedName name="RSP02.8._D">'RSP02'!$G$14</definedName>
    <definedName name="RSP02.8._E">'RSP02'!$H$14</definedName>
    <definedName name="RSP02.9._A">'RSP02'!$D$15</definedName>
    <definedName name="RSP02.9._B">'RSP02'!$E$15</definedName>
    <definedName name="RSP02.9._C">'RSP02'!$F$15</definedName>
    <definedName name="RSP02.9._D">'RSP02'!$G$15</definedName>
    <definedName name="RSP02.9._E">'RSP02'!$H$15</definedName>
    <definedName name="RSP03.1._A">'RSP03'!$D$6</definedName>
    <definedName name="RSP03.1._B">'RSP03'!$E$6</definedName>
    <definedName name="RSP03.1._C">'RSP03'!$F$6</definedName>
    <definedName name="RSP03.2._A">'RSP03'!$D$7</definedName>
    <definedName name="RSP03.2._B">'RSP03'!$E$7</definedName>
    <definedName name="RSP03.2._C">'RSP03'!$F$7</definedName>
    <definedName name="RSP03.3._A">'RSP03'!$D$8</definedName>
    <definedName name="RSP03.3._B">'RSP03'!$E$8</definedName>
    <definedName name="RSP03.3._C">'RSP03'!$F$8</definedName>
    <definedName name="RSP04.1._A">'RSP04'!$D$6</definedName>
    <definedName name="RSP04.1._B">'RSP04'!$E$6</definedName>
    <definedName name="RSP04.1.1._A">'RSP04'!$D$7</definedName>
    <definedName name="RSP04.1.1._B">'RSP04'!$E$7</definedName>
    <definedName name="RSP04.1.2._A">'RSP04'!$D$8</definedName>
    <definedName name="RSP04.1.2._B">'RSP04'!$E$8</definedName>
    <definedName name="RSP04.1.2.1._A">'RSP04'!$D$9</definedName>
    <definedName name="RSP04.1.2.1._B">'RSP04'!$E$9</definedName>
    <definedName name="RSP04.1.2.2._A">'RSP04'!$D$10</definedName>
    <definedName name="RSP04.1.2.2._B">'RSP04'!$E$10</definedName>
    <definedName name="RSP04.1.3._A">'RSP04'!$D$11</definedName>
    <definedName name="RSP04.1.3._B">'RSP04'!$E$11</definedName>
    <definedName name="RSP04.1.3.1._A">'RSP04'!$D$12</definedName>
    <definedName name="RSP04.1.3.1._B">'RSP04'!$E$12</definedName>
    <definedName name="RSP04.1.3.2._A">'RSP04'!$D$13</definedName>
    <definedName name="RSP04.1.3.2._B">'RSP04'!$E$13</definedName>
    <definedName name="RSP04.2._A">'RSP04'!$D$14</definedName>
    <definedName name="RSP04.2._B">'RSP04'!$E$14</definedName>
    <definedName name="RSP04.2.1._A">'RSP04'!$D$15</definedName>
    <definedName name="RSP04.2.1._B">'RSP04'!$E$15</definedName>
    <definedName name="RSP04.2.2._A">'RSP04'!$D$16</definedName>
    <definedName name="RSP04.2.2._B">'RSP04'!$E$16</definedName>
    <definedName name="RSP04.2.2.1._A">'RSP04'!$D$17</definedName>
    <definedName name="RSP04.2.2.1._B">'RSP04'!$E$17</definedName>
    <definedName name="RSP04.2.2.2._A">'RSP04'!$D$18</definedName>
    <definedName name="RSP04.2.2.2._B">'RSP04'!$E$18</definedName>
    <definedName name="RSP04.2.2.3._A">'RSP04'!$D$19</definedName>
    <definedName name="RSP04.2.2.3._B">'RSP04'!$E$19</definedName>
    <definedName name="RSP04.2.3._A">'RSP04'!$D$20</definedName>
    <definedName name="RSP04.2.3._B">'RSP04'!$E$20</definedName>
    <definedName name="RSP04.2.3.1._A">'RSP04'!$D$21</definedName>
    <definedName name="RSP04.2.3.1._B">'RSP04'!$E$21</definedName>
    <definedName name="RSP04.2.3.2._B">'RSP04'!$E$22</definedName>
    <definedName name="RSP04.2.4._A">'RSP04'!$D$23</definedName>
    <definedName name="RSP04.2.4._B">'RSP04'!$E$23</definedName>
    <definedName name="RSP04.2.4.1._A">'RSP04'!$D$24</definedName>
    <definedName name="RSP04.2.4.1._B">'RSP04'!$E$24</definedName>
    <definedName name="RSP04.2.4.2._A">'RSP04'!$D$25</definedName>
    <definedName name="RSP04.2.4.2._B">'RSP04'!$E$25</definedName>
    <definedName name="RSP04.2.4.3._A">'RSP04'!$D$26</definedName>
    <definedName name="RSP04.2.4.3._B">'RSP04'!$E$26</definedName>
    <definedName name="RSP04.2.5._A">'RSP04'!$D$27</definedName>
    <definedName name="RSP04.2.5._B">'RSP04'!$E$27</definedName>
    <definedName name="RSP04.2.5.1._A">'RSP04'!$D$28</definedName>
    <definedName name="RSP04.2.5.1._B">'RSP04'!$E$28</definedName>
    <definedName name="RSP04.2.5.2._A">'RSP04'!$D$29</definedName>
    <definedName name="RSP04.2.5.2._B">'RSP04'!$E$29</definedName>
    <definedName name="RSP04.2.5.3._A">'RSP04'!$D$30</definedName>
    <definedName name="RSP04.2.5.3._B">'RSP04'!$E$30</definedName>
    <definedName name="RSP05.1._A">'RSP05'!$D$6</definedName>
    <definedName name="RSP05.1._B">'RSP05'!$E$6</definedName>
    <definedName name="RSP05.1.1._A">'RSP05'!$D$7</definedName>
    <definedName name="RSP05.1.1._B">'RSP05'!$E$7</definedName>
    <definedName name="RSP05.1.2._A">'RSP05'!$D$8</definedName>
    <definedName name="RSP05.1.2._B">'RSP05'!$E$8</definedName>
    <definedName name="RSP05.1.3._A">'RSP05'!$D$9</definedName>
    <definedName name="RSP05.1.3._B">'RSP05'!$E$9</definedName>
    <definedName name="RSP05.1.4._A">'RSP05'!$D$10</definedName>
    <definedName name="RSP05.1.4._B">'RSP05'!$E$10</definedName>
    <definedName name="RSP05.1.5._A">'RSP05'!$D$11</definedName>
    <definedName name="RSP05.1.5._B">'RSP05'!$E$11</definedName>
    <definedName name="RSP05.1.6._A">'RSP05'!$D$12</definedName>
    <definedName name="RSP05.1.6._B">'RSP05'!$E$12</definedName>
    <definedName name="RSP05.2._A">'RSP05'!$D$13</definedName>
    <definedName name="RSP05.2._B">'RSP05'!$E$13</definedName>
    <definedName name="RSP05.2.1._A">'RSP05'!$D$14</definedName>
    <definedName name="RSP05.2.1._B">'RSP05'!$E$14</definedName>
    <definedName name="RSP05.2.1.1._A">'RSP05'!$D$15</definedName>
    <definedName name="RSP05.2.1.1._B">'RSP05'!$E$15</definedName>
    <definedName name="RSP05.2.1.1.1._A">'RSP05'!$D$16</definedName>
    <definedName name="RSP05.2.1.1.1._B">'RSP05'!$E$16</definedName>
    <definedName name="RSP05.2.1.1.2._A">'RSP05'!$D$17</definedName>
    <definedName name="RSP05.2.1.1.2._B">'RSP05'!$E$17</definedName>
    <definedName name="RSP05.2.1.1.3._A">'RSP05'!$D$18</definedName>
    <definedName name="RSP05.2.1.1.3._B">'RSP05'!$E$18</definedName>
    <definedName name="RSP05.2.1.1.4._A">'RSP05'!$D$19</definedName>
    <definedName name="RSP05.2.1.1.4._B">'RSP05'!$E$19</definedName>
    <definedName name="RSP05.2.1.2._A">'RSP05'!$D$20</definedName>
    <definedName name="RSP05.2.1.2._B">'RSP05'!$E$20</definedName>
    <definedName name="RSP05.2.1.2.1._A">'RSP05'!$D$21</definedName>
    <definedName name="RSP05.2.1.2.1._B">'RSP05'!$E$21</definedName>
    <definedName name="RSP05.2.1.2.2._A">'RSP05'!$D$22</definedName>
    <definedName name="RSP05.2.1.2.2._B">'RSP05'!$E$22</definedName>
    <definedName name="RSP05.2.1.2.3._A">'RSP05'!$D$23</definedName>
    <definedName name="RSP05.2.1.2.3._B">'RSP05'!$E$23</definedName>
    <definedName name="RSP05.2.1.2.4._A">'RSP05'!$D$24</definedName>
    <definedName name="RSP05.2.1.2.4._B">'RSP05'!$E$24</definedName>
    <definedName name="RSP05.2.2._A">'RSP05'!$D$25</definedName>
    <definedName name="RSP05.2.2._B">'RSP05'!$E$25</definedName>
    <definedName name="RSP05.2.2.1._A">'RSP05'!$D$26</definedName>
    <definedName name="RSP05.2.2.1._B">'RSP05'!$E$26</definedName>
    <definedName name="RSP05.2.2.1.1._A">'RSP05'!$D$27</definedName>
    <definedName name="RSP05.2.2.1.1._B">'RSP05'!$E$27</definedName>
    <definedName name="RSP05.2.2.1.2._A">'RSP05'!$D$28</definedName>
    <definedName name="RSP05.2.2.1.2._B">'RSP05'!$E$28</definedName>
    <definedName name="RSP05.2.2.1.3._A">'RSP05'!$D$29</definedName>
    <definedName name="RSP05.2.2.1.3._B">'RSP05'!$E$29</definedName>
    <definedName name="RSP05.2.2.1.4._A">'RSP05'!$D$30</definedName>
    <definedName name="RSP05.2.2.1.4._B">'RSP05'!$E$30</definedName>
    <definedName name="RSP05.2.2.2._A">'RSP05'!$D$31</definedName>
    <definedName name="RSP05.2.2.2._B">'RSP05'!$E$31</definedName>
    <definedName name="RSP05.2.2.2.1._A">'RSP05'!$D$32</definedName>
    <definedName name="RSP05.2.2.2.1._B">'RSP05'!$E$32</definedName>
    <definedName name="RSP05.2.2.2.2._A">'RSP05'!$D$33</definedName>
    <definedName name="RSP05.2.2.2.2._B">'RSP05'!$E$33</definedName>
    <definedName name="RSP05.2.2.2.3._A">'RSP05'!$D$34</definedName>
    <definedName name="RSP05.2.2.2.3._B">'RSP05'!$E$34</definedName>
    <definedName name="RSP05.2.2.2.4._A">'RSP05'!$D$35</definedName>
    <definedName name="RSP05.2.2.2.4._B">'RSP05'!$E$35</definedName>
    <definedName name="RSP05.2.3._A">'RSP05'!$D$36</definedName>
    <definedName name="RSP05.2.3._B">'RSP05'!$E$36</definedName>
    <definedName name="RSP05.2.3.1._A">'RSP05'!$D$37</definedName>
    <definedName name="RSP05.2.3.1._B">'RSP05'!$E$37</definedName>
    <definedName name="RSP05.2.3.2._A">'RSP05'!$D$38</definedName>
    <definedName name="RSP05.2.3.2._B">'RSP05'!$E$38</definedName>
    <definedName name="RSP05.2.3.3._A">'RSP05'!$D$39</definedName>
    <definedName name="RSP05.2.3.3._B">'RSP05'!$E$39</definedName>
    <definedName name="RSP05.2.3.4._A">'RSP05'!$D$40</definedName>
    <definedName name="RSP05.2.3.4._B">'RSP05'!$E$40</definedName>
    <definedName name="RSP05.2.4._A">'RSP05'!$D$41</definedName>
    <definedName name="RSP05.2.4._B">'RSP05'!$E$41</definedName>
    <definedName name="RSP05.2.4.1._A">'RSP05'!$D$42</definedName>
    <definedName name="RSP05.2.4.1._B">'RSP05'!$E$42</definedName>
    <definedName name="RSP05.2.4.2._A">'RSP05'!$D$43</definedName>
    <definedName name="RSP05.2.4.2._B">'RSP05'!$E$43</definedName>
    <definedName name="RSP05.2.4.3._A">'RSP05'!$D$44</definedName>
    <definedName name="RSP05.2.4.3._B">'RSP05'!$E$44</definedName>
    <definedName name="RSP05.2.4.4._A">'RSP05'!$D$45</definedName>
    <definedName name="RSP05.2.4.4._B">'RSP05'!$E$45</definedName>
    <definedName name="RZS02.1._A">'RZS02'!$D$6</definedName>
    <definedName name="RZS02.1.1._A">'RZS02'!$D$7</definedName>
    <definedName name="RZS02.1.2._A">'RZS02'!$D$8</definedName>
    <definedName name="RZS02.1.3._A">'RZS02'!$D$9</definedName>
    <definedName name="RZS02.1.4._A">'RZS02'!$D$10</definedName>
    <definedName name="RZS02.1.5._A">'RZS02'!$D$11</definedName>
    <definedName name="RZS02.10._A">'RZS02'!$D$31</definedName>
    <definedName name="RZS02.10.1._A">'RZS02'!$D$32</definedName>
    <definedName name="RZS02.11._A">'RZS02'!$D$33</definedName>
    <definedName name="RZS02.11.1._A">'RZS02'!$D$34</definedName>
    <definedName name="RZS02.12._A">'RZS02'!$D$35</definedName>
    <definedName name="RZS02.12.1._A">'RZS02'!$D$36</definedName>
    <definedName name="RZS02.12.2._A">'RZS02'!$D$37</definedName>
    <definedName name="RZS02.12.3._A">'RZS02'!$D$38</definedName>
    <definedName name="RZS02.12.4._A">'RZS02'!$D$39</definedName>
    <definedName name="RZS02.12.5._A">'RZS02'!$D$40</definedName>
    <definedName name="RZS02.12.6._A">'RZS02'!$D$41</definedName>
    <definedName name="RZS02.12.7._A">'RZS02'!$D$42</definedName>
    <definedName name="RZS02.13._A">'RZS02'!$D$43</definedName>
    <definedName name="RZS02.13.1._A">'RZS02'!$D$44</definedName>
    <definedName name="RZS02.13.2._A">'RZS02'!$D$45</definedName>
    <definedName name="RZS02.14._A">'RZS02'!$D$46</definedName>
    <definedName name="RZS02.14.1._A">'RZS02'!$D$47</definedName>
    <definedName name="RZS02.14.2._A">'RZS02'!$D$48</definedName>
    <definedName name="RZS02.14.3._A">'RZS02'!$D$49</definedName>
    <definedName name="RZS02.15._A">'RZS02'!$D$50</definedName>
    <definedName name="RZS02.16._A">'RZS02'!$D$51</definedName>
    <definedName name="RZS02.16.1._A">'RZS02'!$D$52</definedName>
    <definedName name="RZS02.16.2._A">'RZS02'!$D$53</definedName>
    <definedName name="RZS02.17._A">'RZS02'!$D$54</definedName>
    <definedName name="RZS02.18._A">'RZS02'!$D$55</definedName>
    <definedName name="RZS02.19._A">'RZS02'!$D$56</definedName>
    <definedName name="RZS02.2._A">'RZS02'!$D$12</definedName>
    <definedName name="RZS02.2.1._A">'RZS02'!$D$13</definedName>
    <definedName name="RZS02.2.2._A">'RZS02'!$D$14</definedName>
    <definedName name="RZS02.2.3._A">'RZS02'!$D$15</definedName>
    <definedName name="RZS02.20._A">'RZS02'!$D$57</definedName>
    <definedName name="RZS02.3._A">'RZS02'!$D$16</definedName>
    <definedName name="RZS02.4._A">'RZS02'!$D$17</definedName>
    <definedName name="RZS02.5._A">'RZS02'!$D$18</definedName>
    <definedName name="RZS02.5.1._A">'RZS02'!$D$19</definedName>
    <definedName name="RZS02.5.2._A">'RZS02'!$D$20</definedName>
    <definedName name="RZS02.6._A">'RZS02'!$D$21</definedName>
    <definedName name="RZS02.6.1._A">'RZS02'!$D$22</definedName>
    <definedName name="RZS02.6.2._A">'RZS02'!$D$23</definedName>
    <definedName name="RZS02.6.3._A">'RZS02'!$D$24</definedName>
    <definedName name="RZS02.6.4._A">'RZS02'!$D$25</definedName>
    <definedName name="RZS02.6.5._A">'RZS02'!$D$26</definedName>
    <definedName name="RZS02.7._A">'RZS02'!$D$27</definedName>
    <definedName name="RZS02.7.1._A">'RZS02'!$D$28</definedName>
    <definedName name="RZS02.8._A">'RZS02'!$D$29</definedName>
    <definedName name="RZS02.9._A">'RZS02'!$D$30</definedName>
    <definedName name="WK01.1._A">'WK01'!$D$6</definedName>
    <definedName name="WK01.1._B">'WK01'!$E$6</definedName>
    <definedName name="WK01.1.1._A">'WK01'!$D$7</definedName>
    <definedName name="WK01.1.1._B">'WK01'!$E$7</definedName>
    <definedName name="WK01.1.2._A">'WK01'!$D$8</definedName>
    <definedName name="WK01.1.2._B">'WK01'!$E$8</definedName>
    <definedName name="WK01.1.3._A">'WK01'!$D$9</definedName>
    <definedName name="WK01.1.3._B">'WK01'!$E$9</definedName>
    <definedName name="WK01.1.3.1._A">'WK01'!$D$10</definedName>
    <definedName name="WK01.1.3.1._B">'WK01'!$E$10</definedName>
    <definedName name="WK01.1.3.2._A">'WK01'!$D$11</definedName>
    <definedName name="WK01.1.3.2._B">'WK01'!$E$11</definedName>
    <definedName name="WK01.1.3.3._A">'WK01'!$D$12</definedName>
    <definedName name="WK01.1.3.3._B">'WK01'!$E$12</definedName>
    <definedName name="WK01.1.4._A">'WK01'!$D$13</definedName>
    <definedName name="WK01.1.4._B">'WK01'!$E$13</definedName>
    <definedName name="WK01.1.5._A">'WK01'!$D$14</definedName>
    <definedName name="WK01.1.5._B">'WK01'!$E$14</definedName>
    <definedName name="WK01.1.6._A">'WK01'!$D$15</definedName>
    <definedName name="WK01.1.6._B">'WK01'!$E$15</definedName>
    <definedName name="WK01.10._A">'WK01'!$D$45</definedName>
    <definedName name="WK01.10._B">'WK01'!$E$45</definedName>
    <definedName name="WK01.11._A">'WK01'!$D$47</definedName>
    <definedName name="WK01.11._B">'WK01'!$E$47</definedName>
    <definedName name="WK01.12._A">'WK01'!$D$48</definedName>
    <definedName name="WK01.12._B">'WK01'!$E$48</definedName>
    <definedName name="WK01.13._A">'WK01'!$D$49</definedName>
    <definedName name="WK01.13._B">'WK01'!$E$49</definedName>
    <definedName name="WK01.14._A">'WK01'!$D$50</definedName>
    <definedName name="WK01.14._B">'WK01'!$E$50</definedName>
    <definedName name="WK01.15._A">'WK01'!$D$51</definedName>
    <definedName name="WK01.15._B">'WK01'!$E$51</definedName>
    <definedName name="WK01.16._A">'WK01'!$D$52</definedName>
    <definedName name="WK01.16._B">'WK01'!$E$52</definedName>
    <definedName name="WK01.17._B">'WK01'!$E$54</definedName>
    <definedName name="WK01.18._B">'WK01'!$E$55</definedName>
    <definedName name="WK01.2._A">'WK01'!$D$16</definedName>
    <definedName name="WK01.2._B">'WK01'!$E$16</definedName>
    <definedName name="WK01.2.1._A">'WK01'!$D$17</definedName>
    <definedName name="WK01.2.1._B">'WK01'!$E$17</definedName>
    <definedName name="WK01.2.2._A">'WK01'!$D$18</definedName>
    <definedName name="WK01.2.2._B">'WK01'!$E$18</definedName>
    <definedName name="WK01.2.3._A">'WK01'!$D$19</definedName>
    <definedName name="WK01.2.3._B">'WK01'!$E$19</definedName>
    <definedName name="WK01.2.4._A">'WK01'!$D$20</definedName>
    <definedName name="WK01.2.4._B">'WK01'!$E$20</definedName>
    <definedName name="WK01.2.5._A">'WK01'!$D$21</definedName>
    <definedName name="WK01.2.5._B">'WK01'!$E$21</definedName>
    <definedName name="WK01.2.6._A">'WK01'!$D$22</definedName>
    <definedName name="WK01.2.6._B">'WK01'!$E$22</definedName>
    <definedName name="WK01.2.7._A">'WK01'!$D$23</definedName>
    <definedName name="WK01.2.7._B">'WK01'!$E$23</definedName>
    <definedName name="WK01.2.8._A">'WK01'!$D$24</definedName>
    <definedName name="WK01.2.8._B">'WK01'!$E$24</definedName>
    <definedName name="WK01.3._A">'WK01'!$D$25</definedName>
    <definedName name="WK01.3._B">'WK01'!$E$25</definedName>
    <definedName name="WK01.3.1._A">'WK01'!$D$26</definedName>
    <definedName name="WK01.3.1._B">'WK01'!$E$26</definedName>
    <definedName name="WK01.3.2._A">'WK01'!$D$27</definedName>
    <definedName name="WK01.3.2._B">'WK01'!$E$27</definedName>
    <definedName name="WK01.4._A">'WK01'!$D$28</definedName>
    <definedName name="WK01.4._B">'WK01'!$E$28</definedName>
    <definedName name="WK01.4.1._A">'WK01'!$D$29</definedName>
    <definedName name="WK01.4.1._B">'WK01'!$E$29</definedName>
    <definedName name="WK01.4.2._A">'WK01'!$D$30</definedName>
    <definedName name="WK01.4.2._B">'WK01'!$E$30</definedName>
    <definedName name="WK01.4.3._A">'WK01'!$D$31</definedName>
    <definedName name="WK01.4.3._B">'WK01'!$E$31</definedName>
    <definedName name="WK01.4.4._A">'WK01'!$D$32</definedName>
    <definedName name="WK01.4.4._B">'WK01'!$E$32</definedName>
    <definedName name="WK01.4.5._A">'WK01'!$D$33</definedName>
    <definedName name="WK01.4.5._B">'WK01'!$E$33</definedName>
    <definedName name="WK01.5._A">'WK01'!$D$34</definedName>
    <definedName name="WK01.5._B">'WK01'!$E$34</definedName>
    <definedName name="WK01.5.1._A">'WK01'!$D$35</definedName>
    <definedName name="WK01.5.1._B">'WK01'!$E$35</definedName>
    <definedName name="WK01.6._A">'WK01'!$D$36</definedName>
    <definedName name="WK01.6._B">'WK01'!$E$36</definedName>
    <definedName name="WK01.7._A">'WK01'!$D$39</definedName>
    <definedName name="WK01.7._B">'WK01'!$E$39</definedName>
    <definedName name="WK01.7.1._A">'WK01'!$D$40</definedName>
    <definedName name="WK01.7.1._B">'WK01'!$E$40</definedName>
    <definedName name="WK01.8._A">'WK01'!$D$41</definedName>
    <definedName name="WK01.8._B">'WK01'!$E$41</definedName>
    <definedName name="WK01.8.1._A">'WK01'!$D$42</definedName>
    <definedName name="WK01.8.1._B">'WK01'!$E$42</definedName>
    <definedName name="WK01.9._A">'WK01'!$D$43</definedName>
    <definedName name="WK01.9._B">'WK01'!$E$43</definedName>
    <definedName name="WK01.9.1._A">'WK01'!$D$44</definedName>
    <definedName name="WK01.9.1._B">'WK01'!$E$44</definedName>
    <definedName name="WK02.1._A">'WK02'!$D$7</definedName>
    <definedName name="WK02.1._B">'WK02'!$E$7</definedName>
    <definedName name="WK02.1._C">'WK02'!$F$7</definedName>
    <definedName name="WK02.1._D">'WK02'!$G$7</definedName>
    <definedName name="WK02.1._E">'WK02'!$H$7</definedName>
    <definedName name="WK02.1._F">'WK02'!$I$7</definedName>
    <definedName name="WK02.2._A">'WK02'!$D$8</definedName>
    <definedName name="WK02.2._B">'WK02'!$E$8</definedName>
    <definedName name="WK02.2._C">'WK02'!$F$8</definedName>
    <definedName name="WK02.2._D">'WK02'!$G$8</definedName>
    <definedName name="WK02.2._E">'WK02'!$H$8</definedName>
    <definedName name="WK02.2._F">'WK02'!$I$8</definedName>
    <definedName name="WK02.3._A">'WK02'!$D$9</definedName>
    <definedName name="WK02.3._B">'WK02'!$E$9</definedName>
    <definedName name="WK02.3._C">'WK02'!$F$9</definedName>
    <definedName name="WK02.3._D">'WK02'!$G$9</definedName>
    <definedName name="WK02.3._E">'WK02'!$H$9</definedName>
    <definedName name="WK02.3._F">'WK02'!$I$9</definedName>
    <definedName name="WK02.4._A">'WK02'!$D$10</definedName>
    <definedName name="WK02.4._B">'WK02'!$E$10</definedName>
    <definedName name="WK02.4._C">'WK02'!$F$10</definedName>
    <definedName name="WK02.4._D">'WK02'!$G$10</definedName>
    <definedName name="WK02.4._E">'WK02'!$H$10</definedName>
    <definedName name="WK02.4._F">'WK02'!$I$10</definedName>
    <definedName name="WK02.5._A">'WK02'!$D$11</definedName>
    <definedName name="WK02.5._B">'WK02'!$E$11</definedName>
    <definedName name="WK02.5._C">'WK02'!$F$11</definedName>
    <definedName name="WK02.5._D">'WK02'!$G$11</definedName>
    <definedName name="WK02.5._E">'WK02'!$H$11</definedName>
    <definedName name="WK02.5._F">'WK02'!$I$11</definedName>
    <definedName name="WK03.1._A">'WK03'!$D$6</definedName>
    <definedName name="WK03.1._B">'WK03'!$E$6</definedName>
    <definedName name="WK03.1._C">'WK03'!$F$6</definedName>
    <definedName name="WK03.2._A">'WK03'!$D$7</definedName>
    <definedName name="WK03.2._B">'WK03'!$E$7</definedName>
    <definedName name="WK03.2._C">'WK03'!$F$7</definedName>
    <definedName name="WK03.3._A">'WK03'!$D$8</definedName>
    <definedName name="WK03.3._B">'WK03'!$E$8</definedName>
    <definedName name="WK03.3._C">'WK03'!$F$8</definedName>
    <definedName name="WK03.4._A">'WK03'!$D$9</definedName>
    <definedName name="WK03.4._B">'WK03'!$E$9</definedName>
    <definedName name="WK03.4._C">'WK03'!$F$9</definedName>
    <definedName name="WK03.5._A">'WK03'!$D$10</definedName>
    <definedName name="WK03.5._B">'WK03'!$E$10</definedName>
    <definedName name="WK03.5._C">'WK03'!$F$10</definedName>
    <definedName name="WK03.6._A">'WK03'!$D$11</definedName>
    <definedName name="WK03.6._B">'WK03'!$E$11</definedName>
    <definedName name="WK03.6._C">'WK03'!$F$11</definedName>
    <definedName name="WK03.7._D">'WK03'!$G$12</definedName>
    <definedName name="WK03.8._D">'WK03'!$G$13</definedName>
    <definedName name="ZF01.1._A">'ZF01'!$D$7</definedName>
    <definedName name="ZF01.1._AA">'ZF01'!$AC$7</definedName>
    <definedName name="ZF01.1._B">'ZF01'!$E$7</definedName>
    <definedName name="ZF01.1._C">'ZF01'!$F$7</definedName>
    <definedName name="ZF01.1._D">'ZF01'!$G$7</definedName>
    <definedName name="ZF01.1._E">'ZF01'!$H$7</definedName>
    <definedName name="ZF01.1._F">'ZF01'!$I$7</definedName>
    <definedName name="ZF01.1._G">'ZF01'!$J$7</definedName>
    <definedName name="ZF01.1._H">'ZF01'!$K$7</definedName>
    <definedName name="ZF01.1._I">'ZF01'!$L$7</definedName>
    <definedName name="ZF01.1._J">'ZF01'!$M$7</definedName>
    <definedName name="ZF01.1._K">'ZF01'!$N$7</definedName>
    <definedName name="ZF01.1._L">'ZF01'!$O$7</definedName>
    <definedName name="ZF01.1._M">'ZF01'!$P$7</definedName>
    <definedName name="ZF01.1._N">'ZF01'!$Q$7</definedName>
    <definedName name="ZF01.1._O">'ZF01'!$R$7</definedName>
    <definedName name="ZF01.1._P">'ZF01'!$S$7</definedName>
    <definedName name="ZF01.1._R">'ZF01'!$T$7</definedName>
    <definedName name="ZF01.1._S">'ZF01'!$U$7</definedName>
    <definedName name="ZF01.1._T">'ZF01'!$V$7</definedName>
    <definedName name="ZF01.1._U">'ZF01'!$W$7</definedName>
    <definedName name="ZF01.1._V">'ZF01'!$X$7</definedName>
    <definedName name="ZF01.1._W">'ZF01'!$Y$7</definedName>
    <definedName name="ZF01.1._X">'ZF01'!$Z$7</definedName>
    <definedName name="ZF01.1._Y">'ZF01'!$AA$7</definedName>
    <definedName name="ZF01.1._Z">'ZF01'!$AB$7</definedName>
    <definedName name="ZF01.10._A">'ZF01'!$D$16</definedName>
    <definedName name="ZF01.10._AA">'ZF01'!$AC$16</definedName>
    <definedName name="ZF01.10._B">'ZF01'!$E$16</definedName>
    <definedName name="ZF01.10._C">'ZF01'!$F$16</definedName>
    <definedName name="ZF01.10._D">'ZF01'!$G$16</definedName>
    <definedName name="ZF01.10._E">'ZF01'!$H$16</definedName>
    <definedName name="ZF01.10._F">'ZF01'!$I$16</definedName>
    <definedName name="ZF01.10._G">'ZF01'!$J$16</definedName>
    <definedName name="ZF01.10._H">'ZF01'!$K$16</definedName>
    <definedName name="ZF01.10._I">'ZF01'!$L$16</definedName>
    <definedName name="ZF01.10._J">'ZF01'!$M$16</definedName>
    <definedName name="ZF01.10._K">'ZF01'!$N$16</definedName>
    <definedName name="ZF01.10._L">'ZF01'!$O$16</definedName>
    <definedName name="ZF01.10._M">'ZF01'!$P$16</definedName>
    <definedName name="ZF01.10._N">'ZF01'!$Q$16</definedName>
    <definedName name="ZF01.10._O">'ZF01'!$R$16</definedName>
    <definedName name="ZF01.10._P">'ZF01'!$S$16</definedName>
    <definedName name="ZF01.10._R">'ZF01'!$T$16</definedName>
    <definedName name="ZF01.10._S">'ZF01'!$U$16</definedName>
    <definedName name="ZF01.10._T">'ZF01'!$V$16</definedName>
    <definedName name="ZF01.10._U">'ZF01'!$W$16</definedName>
    <definedName name="ZF01.10._V">'ZF01'!$X$16</definedName>
    <definedName name="ZF01.10._W">'ZF01'!$Y$16</definedName>
    <definedName name="ZF01.10._X">'ZF01'!$Z$16</definedName>
    <definedName name="ZF01.10._Y">'ZF01'!$AA$16</definedName>
    <definedName name="ZF01.10._Z">'ZF01'!$AB$16</definedName>
    <definedName name="ZF01.2._A">'ZF01'!$D$8</definedName>
    <definedName name="ZF01.2._AA">'ZF01'!$AC$8</definedName>
    <definedName name="ZF01.2._B">'ZF01'!$E$8</definedName>
    <definedName name="ZF01.2._C">'ZF01'!$F$8</definedName>
    <definedName name="ZF01.2._D">'ZF01'!$G$8</definedName>
    <definedName name="ZF01.2._E">'ZF01'!$H$8</definedName>
    <definedName name="ZF01.2._F">'ZF01'!$I$8</definedName>
    <definedName name="ZF01.2._G">'ZF01'!$J$8</definedName>
    <definedName name="ZF01.2._H">'ZF01'!$K$8</definedName>
    <definedName name="ZF01.2._I">'ZF01'!$L$8</definedName>
    <definedName name="ZF01.2._J">'ZF01'!$M$8</definedName>
    <definedName name="ZF01.2._K">'ZF01'!$N$8</definedName>
    <definedName name="ZF01.2._L">'ZF01'!$O$8</definedName>
    <definedName name="ZF01.2._M">'ZF01'!$P$8</definedName>
    <definedName name="ZF01.2._N">'ZF01'!$Q$8</definedName>
    <definedName name="ZF01.2._O">'ZF01'!$R$8</definedName>
    <definedName name="ZF01.2._P">'ZF01'!$S$8</definedName>
    <definedName name="ZF01.2._R">'ZF01'!$T$8</definedName>
    <definedName name="ZF01.2._S">'ZF01'!$U$8</definedName>
    <definedName name="ZF01.2._T">'ZF01'!$V$8</definedName>
    <definedName name="ZF01.2._U">'ZF01'!$W$8</definedName>
    <definedName name="ZF01.2._V">'ZF01'!$X$8</definedName>
    <definedName name="ZF01.2._W">'ZF01'!$Y$8</definedName>
    <definedName name="ZF01.2._X">'ZF01'!$Z$8</definedName>
    <definedName name="ZF01.2._Y">'ZF01'!$AA$8</definedName>
    <definedName name="ZF01.2._Z">'ZF01'!$AB$8</definedName>
    <definedName name="ZF01.3._A">'ZF01'!$D$9</definedName>
    <definedName name="ZF01.3._AA">'ZF01'!$AC$9</definedName>
    <definedName name="ZF01.3._B">'ZF01'!$E$9</definedName>
    <definedName name="ZF01.3._C">'ZF01'!$F$9</definedName>
    <definedName name="ZF01.3._D">'ZF01'!$G$9</definedName>
    <definedName name="ZF01.3._E">'ZF01'!$H$9</definedName>
    <definedName name="ZF01.3._F">'ZF01'!$I$9</definedName>
    <definedName name="ZF01.3._G">'ZF01'!$J$9</definedName>
    <definedName name="ZF01.3._H">'ZF01'!$K$9</definedName>
    <definedName name="ZF01.3._I">'ZF01'!$L$9</definedName>
    <definedName name="ZF01.3._J">'ZF01'!$M$9</definedName>
    <definedName name="ZF01.3._K">'ZF01'!$N$9</definedName>
    <definedName name="ZF01.3._L">'ZF01'!$O$9</definedName>
    <definedName name="ZF01.3._M">'ZF01'!$P$9</definedName>
    <definedName name="ZF01.3._N">'ZF01'!$Q$9</definedName>
    <definedName name="ZF01.3._O">'ZF01'!$R$9</definedName>
    <definedName name="ZF01.3._P">'ZF01'!$S$9</definedName>
    <definedName name="ZF01.3._R">'ZF01'!$T$9</definedName>
    <definedName name="ZF01.3._S">'ZF01'!$U$9</definedName>
    <definedName name="ZF01.3._T">'ZF01'!$V$9</definedName>
    <definedName name="ZF01.3._U">'ZF01'!$W$9</definedName>
    <definedName name="ZF01.3._V">'ZF01'!$X$9</definedName>
    <definedName name="ZF01.3._W">'ZF01'!$Y$9</definedName>
    <definedName name="ZF01.3._X">'ZF01'!$Z$9</definedName>
    <definedName name="ZF01.3._Y">'ZF01'!$AA$9</definedName>
    <definedName name="ZF01.3._Z">'ZF01'!$AB$9</definedName>
    <definedName name="ZF01.4._A">'ZF01'!$D$10</definedName>
    <definedName name="ZF01.4._AA">'ZF01'!$AC$10</definedName>
    <definedName name="ZF01.4._B">'ZF01'!$E$10</definedName>
    <definedName name="ZF01.4._C">'ZF01'!$F$10</definedName>
    <definedName name="ZF01.4._D">'ZF01'!$G$10</definedName>
    <definedName name="ZF01.4._E">'ZF01'!$H$10</definedName>
    <definedName name="ZF01.4._F">'ZF01'!$I$10</definedName>
    <definedName name="ZF01.4._G">'ZF01'!$J$10</definedName>
    <definedName name="ZF01.4._H">'ZF01'!$K$10</definedName>
    <definedName name="ZF01.4._I">'ZF01'!$L$10</definedName>
    <definedName name="ZF01.4._J">'ZF01'!$M$10</definedName>
    <definedName name="ZF01.4._K">'ZF01'!$N$10</definedName>
    <definedName name="ZF01.4._L">'ZF01'!$O$10</definedName>
    <definedName name="ZF01.4._M">'ZF01'!$P$10</definedName>
    <definedName name="ZF01.4._N">'ZF01'!$Q$10</definedName>
    <definedName name="ZF01.4._O">'ZF01'!$R$10</definedName>
    <definedName name="ZF01.4._P">'ZF01'!$S$10</definedName>
    <definedName name="ZF01.4._R">'ZF01'!$T$10</definedName>
    <definedName name="ZF01.4._S">'ZF01'!$U$10</definedName>
    <definedName name="ZF01.4._T">'ZF01'!$V$10</definedName>
    <definedName name="ZF01.4._U">'ZF01'!$W$10</definedName>
    <definedName name="ZF01.4._V">'ZF01'!$X$10</definedName>
    <definedName name="ZF01.4._W">'ZF01'!$Y$10</definedName>
    <definedName name="ZF01.4._X">'ZF01'!$Z$10</definedName>
    <definedName name="ZF01.4._Y">'ZF01'!$AA$10</definedName>
    <definedName name="ZF01.4._Z">'ZF01'!$AB$10</definedName>
    <definedName name="ZF01.5._A">'ZF01'!$D$11</definedName>
    <definedName name="ZF01.5._AA">'ZF01'!$AC$11</definedName>
    <definedName name="ZF01.5._B">'ZF01'!$E$11</definedName>
    <definedName name="ZF01.5._C">'ZF01'!$F$11</definedName>
    <definedName name="ZF01.5._D">'ZF01'!$G$11</definedName>
    <definedName name="ZF01.5._E">'ZF01'!$H$11</definedName>
    <definedName name="ZF01.5._F">'ZF01'!$I$11</definedName>
    <definedName name="ZF01.5._G">'ZF01'!$J$11</definedName>
    <definedName name="ZF01.5._H">'ZF01'!$K$11</definedName>
    <definedName name="ZF01.5._I">'ZF01'!$L$11</definedName>
    <definedName name="ZF01.5._J">'ZF01'!$M$11</definedName>
    <definedName name="ZF01.5._K">'ZF01'!$N$11</definedName>
    <definedName name="ZF01.5._L">'ZF01'!$O$11</definedName>
    <definedName name="ZF01.5._M">'ZF01'!$P$11</definedName>
    <definedName name="ZF01.5._N">'ZF01'!$Q$11</definedName>
    <definedName name="ZF01.5._O">'ZF01'!$R$11</definedName>
    <definedName name="ZF01.5._P">'ZF01'!$S$11</definedName>
    <definedName name="ZF01.5._R">'ZF01'!$T$11</definedName>
    <definedName name="ZF01.5._S">'ZF01'!$U$11</definedName>
    <definedName name="ZF01.5._T">'ZF01'!$V$11</definedName>
    <definedName name="ZF01.5._U">'ZF01'!$W$11</definedName>
    <definedName name="ZF01.5._V">'ZF01'!$X$11</definedName>
    <definedName name="ZF01.5._W">'ZF01'!$Y$11</definedName>
    <definedName name="ZF01.5._X">'ZF01'!$Z$11</definedName>
    <definedName name="ZF01.5._Y">'ZF01'!$AA$11</definedName>
    <definedName name="ZF01.5._Z">'ZF01'!$AB$11</definedName>
    <definedName name="ZF01.6._A">'ZF01'!$D$12</definedName>
    <definedName name="ZF01.6._AA">'ZF01'!$AC$12</definedName>
    <definedName name="ZF01.6._B">'ZF01'!$E$12</definedName>
    <definedName name="ZF01.6._C">'ZF01'!$F$12</definedName>
    <definedName name="ZF01.6._D">'ZF01'!$G$12</definedName>
    <definedName name="ZF01.6._E">'ZF01'!$H$12</definedName>
    <definedName name="ZF01.6._F">'ZF01'!$I$12</definedName>
    <definedName name="ZF01.6._G">'ZF01'!$J$12</definedName>
    <definedName name="ZF01.6._H">'ZF01'!$K$12</definedName>
    <definedName name="ZF01.6._I">'ZF01'!$L$12</definedName>
    <definedName name="ZF01.6._J">'ZF01'!$M$12</definedName>
    <definedName name="ZF01.6._K">'ZF01'!$N$12</definedName>
    <definedName name="ZF01.6._L">'ZF01'!$O$12</definedName>
    <definedName name="ZF01.6._M">'ZF01'!$P$12</definedName>
    <definedName name="ZF01.6._N">'ZF01'!$Q$12</definedName>
    <definedName name="ZF01.6._O">'ZF01'!$R$12</definedName>
    <definedName name="ZF01.6._P">'ZF01'!$S$12</definedName>
    <definedName name="ZF01.6._R">'ZF01'!$T$12</definedName>
    <definedName name="ZF01.6._S">'ZF01'!$U$12</definedName>
    <definedName name="ZF01.6._T">'ZF01'!$V$12</definedName>
    <definedName name="ZF01.6._U">'ZF01'!$W$12</definedName>
    <definedName name="ZF01.6._V">'ZF01'!$X$12</definedName>
    <definedName name="ZF01.6._W">'ZF01'!$Y$12</definedName>
    <definedName name="ZF01.6._X">'ZF01'!$Z$12</definedName>
    <definedName name="ZF01.6._Y">'ZF01'!$AA$12</definedName>
    <definedName name="ZF01.6._Z">'ZF01'!$AB$12</definedName>
    <definedName name="ZF01.7._A">'ZF01'!$D$13</definedName>
    <definedName name="ZF01.7._AA">'ZF01'!$AC$13</definedName>
    <definedName name="ZF01.7._B">'ZF01'!$E$13</definedName>
    <definedName name="ZF01.7._C">'ZF01'!$F$13</definedName>
    <definedName name="ZF01.7._D">'ZF01'!$G$13</definedName>
    <definedName name="ZF01.7._E">'ZF01'!$H$13</definedName>
    <definedName name="ZF01.7._F">'ZF01'!$I$13</definedName>
    <definedName name="ZF01.7._G">'ZF01'!$J$13</definedName>
    <definedName name="ZF01.7._H">'ZF01'!$K$13</definedName>
    <definedName name="ZF01.7._I">'ZF01'!$L$13</definedName>
    <definedName name="ZF01.7._J">'ZF01'!$M$13</definedName>
    <definedName name="ZF01.7._K">'ZF01'!$N$13</definedName>
    <definedName name="ZF01.7._L">'ZF01'!$O$13</definedName>
    <definedName name="ZF01.7._M">'ZF01'!$P$13</definedName>
    <definedName name="ZF01.7._N">'ZF01'!$Q$13</definedName>
    <definedName name="ZF01.7._O">'ZF01'!$R$13</definedName>
    <definedName name="ZF01.7._P">'ZF01'!$S$13</definedName>
    <definedName name="ZF01.7._R">'ZF01'!$T$13</definedName>
    <definedName name="ZF01.7._S">'ZF01'!$U$13</definedName>
    <definedName name="ZF01.7._T">'ZF01'!$V$13</definedName>
    <definedName name="ZF01.7._U">'ZF01'!$W$13</definedName>
    <definedName name="ZF01.7._V">'ZF01'!$X$13</definedName>
    <definedName name="ZF01.7._W">'ZF01'!$Y$13</definedName>
    <definedName name="ZF01.7._X">'ZF01'!$Z$13</definedName>
    <definedName name="ZF01.7._Y">'ZF01'!$AA$13</definedName>
    <definedName name="ZF01.7._Z">'ZF01'!$AB$13</definedName>
    <definedName name="ZF01.8._A">'ZF01'!$D$14</definedName>
    <definedName name="ZF01.8._AA">'ZF01'!$AC$14</definedName>
    <definedName name="ZF01.8._B">'ZF01'!$E$14</definedName>
    <definedName name="ZF01.8._C">'ZF01'!$F$14</definedName>
    <definedName name="ZF01.8._D">'ZF01'!$G$14</definedName>
    <definedName name="ZF01.8._E">'ZF01'!$H$14</definedName>
    <definedName name="ZF01.8._F">'ZF01'!$I$14</definedName>
    <definedName name="ZF01.8._G">'ZF01'!$J$14</definedName>
    <definedName name="ZF01.8._H">'ZF01'!$K$14</definedName>
    <definedName name="ZF01.8._I">'ZF01'!$L$14</definedName>
    <definedName name="ZF01.8._J">'ZF01'!$M$14</definedName>
    <definedName name="ZF01.8._K">'ZF01'!$N$14</definedName>
    <definedName name="ZF01.8._L">'ZF01'!$O$14</definedName>
    <definedName name="ZF01.8._M">'ZF01'!$P$14</definedName>
    <definedName name="ZF01.8._N">'ZF01'!$Q$14</definedName>
    <definedName name="ZF01.8._O">'ZF01'!$R$14</definedName>
    <definedName name="ZF01.8._P">'ZF01'!$S$14</definedName>
    <definedName name="ZF01.8._R">'ZF01'!$T$14</definedName>
    <definedName name="ZF01.8._S">'ZF01'!$U$14</definedName>
    <definedName name="ZF01.8._T">'ZF01'!$V$14</definedName>
    <definedName name="ZF01.8._U">'ZF01'!$W$14</definedName>
    <definedName name="ZF01.8._V">'ZF01'!$X$14</definedName>
    <definedName name="ZF01.8._W">'ZF01'!$Y$14</definedName>
    <definedName name="ZF01.8._X">'ZF01'!$Z$14</definedName>
    <definedName name="ZF01.8._Y">'ZF01'!$AA$14</definedName>
    <definedName name="ZF01.8._Z">'ZF01'!$AB$14</definedName>
    <definedName name="ZF01.9._A">'ZF01'!$D$15</definedName>
    <definedName name="ZF01.9._AA">'ZF01'!$AC$15</definedName>
    <definedName name="ZF01.9._B">'ZF01'!$E$15</definedName>
    <definedName name="ZF01.9._C">'ZF01'!$F$15</definedName>
    <definedName name="ZF01.9._D">'ZF01'!$G$15</definedName>
    <definedName name="ZF01.9._E">'ZF01'!$H$15</definedName>
    <definedName name="ZF01.9._F">'ZF01'!$I$15</definedName>
    <definedName name="ZF01.9._G">'ZF01'!$J$15</definedName>
    <definedName name="ZF01.9._H">'ZF01'!$K$15</definedName>
    <definedName name="ZF01.9._I">'ZF01'!$L$15</definedName>
    <definedName name="ZF01.9._J">'ZF01'!$M$15</definedName>
    <definedName name="ZF01.9._K">'ZF01'!$N$15</definedName>
    <definedName name="ZF01.9._L">'ZF01'!$O$15</definedName>
    <definedName name="ZF01.9._M">'ZF01'!$P$15</definedName>
    <definedName name="ZF01.9._N">'ZF01'!$Q$15</definedName>
    <definedName name="ZF01.9._O">'ZF01'!$R$15</definedName>
    <definedName name="ZF01.9._P">'ZF01'!$S$15</definedName>
    <definedName name="ZF01.9._R">'ZF01'!$T$15</definedName>
    <definedName name="ZF01.9._S">'ZF01'!$U$15</definedName>
    <definedName name="ZF01.9._T">'ZF01'!$V$15</definedName>
    <definedName name="ZF01.9._U">'ZF01'!$W$15</definedName>
    <definedName name="ZF01.9._V">'ZF01'!$X$15</definedName>
    <definedName name="ZF01.9._W">'ZF01'!$Y$15</definedName>
    <definedName name="ZF01.9._X">'ZF01'!$Z$15</definedName>
    <definedName name="ZF01.9._Y">'ZF01'!$AA$15</definedName>
    <definedName name="ZF01.9._Z">'ZF01'!$AB$15</definedName>
    <definedName name="ZF02.1._A">'ZF02'!$D$6</definedName>
    <definedName name="ZF02.1._B">'ZF02'!$E$6</definedName>
    <definedName name="ZF02.1._C">'ZF02'!$F$6</definedName>
    <definedName name="ZF02.1.1._A">'ZF02'!$D$7</definedName>
    <definedName name="ZF02.1.1._B">'ZF02'!$E$7</definedName>
    <definedName name="ZF02.1.1._C">'ZF02'!$F$7</definedName>
    <definedName name="ZF02.1.2._A">'ZF02'!$D$8</definedName>
    <definedName name="ZF02.1.2._B">'ZF02'!$E$8</definedName>
    <definedName name="ZF02.1.2._C">'ZF02'!$F$8</definedName>
    <definedName name="ZF02.1.3._A">'ZF02'!$D$9</definedName>
    <definedName name="ZF02.1.3._B">'ZF02'!$E$9</definedName>
    <definedName name="ZF02.1.3._C">'ZF02'!$F$9</definedName>
    <definedName name="ZF02.1.4._A">'ZF02'!$D$10</definedName>
    <definedName name="ZF02.1.4._B">'ZF02'!$E$10</definedName>
    <definedName name="ZF02.1.4._C">'ZF02'!$F$10</definedName>
    <definedName name="ZF02.1.5._A">'ZF02'!$D$11</definedName>
    <definedName name="ZF02.1.5._B">'ZF02'!$E$11</definedName>
    <definedName name="ZF02.1.5._C">'ZF02'!$F$11</definedName>
    <definedName name="ZF02.1.6._A">'ZF02'!$D$12</definedName>
    <definedName name="ZF02.1.6._B">'ZF02'!$E$12</definedName>
    <definedName name="ZF02.1.6._C">'ZF02'!$F$12</definedName>
    <definedName name="ZF02.1.7._A">'ZF02'!$D$13</definedName>
    <definedName name="ZF02.1.7._B">'ZF02'!$E$13</definedName>
    <definedName name="ZF02.1.7._C">'ZF02'!$F$13</definedName>
    <definedName name="ZF02.2._A">'ZF02'!$D$14</definedName>
    <definedName name="ZF02.2._B">'ZF02'!$E$14</definedName>
    <definedName name="ZF02.2._C">'ZF02'!$F$14</definedName>
    <definedName name="ZF02.2.1._A">'ZF02'!$D$15</definedName>
    <definedName name="ZF02.2.1._B">'ZF02'!$E$15</definedName>
    <definedName name="ZF02.2.1._C">'ZF02'!$F$15</definedName>
    <definedName name="ZF02.2.2._A">'ZF02'!$D$16</definedName>
    <definedName name="ZF02.2.2._B">'ZF02'!$E$16</definedName>
    <definedName name="ZF02.2.2._C">'ZF02'!$F$16</definedName>
    <definedName name="ZF02.2.3._A">'ZF02'!$D$17</definedName>
    <definedName name="ZF02.2.3._B">'ZF02'!$E$17</definedName>
    <definedName name="ZF02.2.3._C">'ZF02'!$F$17</definedName>
    <definedName name="ZF02.2.4._A">'ZF02'!$D$18</definedName>
    <definedName name="ZF02.2.4._B">'ZF02'!$E$18</definedName>
    <definedName name="ZF02.2.4._C">'ZF02'!$F$18</definedName>
    <definedName name="ZF02.2.5._A">'ZF02'!$D$19</definedName>
    <definedName name="ZF02.2.5._B">'ZF02'!$E$19</definedName>
    <definedName name="ZF02.2.5._C">'ZF02'!$F$19</definedName>
    <definedName name="ZF02.2.6._A">'ZF02'!$D$20</definedName>
    <definedName name="ZF02.2.6._B">'ZF02'!$E$20</definedName>
    <definedName name="ZF02.2.6._C">'ZF02'!$F$20</definedName>
    <definedName name="ZF02.2.7._A">'ZF02'!$D$21</definedName>
    <definedName name="ZF02.2.7._B">'ZF02'!$E$21</definedName>
    <definedName name="ZF02.2.7._C">'ZF02'!$F$21</definedName>
    <definedName name="ZF02.2.7.1._A">'ZF02'!$D$22</definedName>
    <definedName name="ZF02.2.7.1._B">'ZF02'!$E$22</definedName>
    <definedName name="ZF02.2.7.1._C">'ZF02'!$F$22</definedName>
    <definedName name="ZF02.2.7.2._A">'ZF02'!$D$23</definedName>
    <definedName name="ZF02.2.7.2._B">'ZF02'!$E$23</definedName>
    <definedName name="ZF02.2.7.2._C">'ZF02'!$F$23</definedName>
    <definedName name="ZF02.2.8._A">'ZF02'!$D$24</definedName>
    <definedName name="ZF02.2.8._B">'ZF02'!$E$24</definedName>
    <definedName name="ZF02.2.8._C">'ZF02'!$F$24</definedName>
    <definedName name="ZF02.2.9._A">'ZF02'!$D$25</definedName>
    <definedName name="ZF02.2.9._B">'ZF02'!$E$25</definedName>
    <definedName name="ZF02.2.9._C">'ZF02'!$F$25</definedName>
    <definedName name="ZF02.3._A">'ZF02'!$D$26</definedName>
    <definedName name="ZF02.3._B">'ZF02'!$E$26</definedName>
    <definedName name="ZF02.3._C">'ZF02'!$F$26</definedName>
    <definedName name="ZF02.3.1._A">'ZF02'!$D$27</definedName>
    <definedName name="ZF02.3.1._B">'ZF02'!$E$27</definedName>
    <definedName name="ZF02.3.1._C">'ZF02'!$F$27</definedName>
    <definedName name="ZF02.3.10._A">'ZF02'!$D$38</definedName>
    <definedName name="ZF02.3.10._B">'ZF02'!$E$38</definedName>
    <definedName name="ZF02.3.10._C">'ZF02'!$F$38</definedName>
    <definedName name="ZF02.3.2._A">'ZF02'!$D$28</definedName>
    <definedName name="ZF02.3.2._B">'ZF02'!$E$28</definedName>
    <definedName name="ZF02.3.2._C">'ZF02'!$F$28</definedName>
    <definedName name="ZF02.3.3._A">'ZF02'!$D$29</definedName>
    <definedName name="ZF02.3.3._B">'ZF02'!$E$29</definedName>
    <definedName name="ZF02.3.3._C">'ZF02'!$F$29</definedName>
    <definedName name="ZF02.3.4._A">'ZF02'!$D$30</definedName>
    <definedName name="ZF02.3.4._B">'ZF02'!$E$30</definedName>
    <definedName name="ZF02.3.4._C">'ZF02'!$F$30</definedName>
    <definedName name="ZF02.3.5._A">'ZF02'!$D$31</definedName>
    <definedName name="ZF02.3.5._B">'ZF02'!$E$31</definedName>
    <definedName name="ZF02.3.5._C">'ZF02'!$F$31</definedName>
    <definedName name="ZF02.3.6._A">'ZF02'!$D$32</definedName>
    <definedName name="ZF02.3.6._B">'ZF02'!$E$32</definedName>
    <definedName name="ZF02.3.6._C">'ZF02'!$F$32</definedName>
    <definedName name="ZF02.3.7._A">'ZF02'!$D$33</definedName>
    <definedName name="ZF02.3.7._B">'ZF02'!$E$33</definedName>
    <definedName name="ZF02.3.7._C">'ZF02'!$F$33</definedName>
    <definedName name="ZF02.3.8._A">'ZF02'!$D$34</definedName>
    <definedName name="ZF02.3.8._B">'ZF02'!$E$34</definedName>
    <definedName name="ZF02.3.8._C">'ZF02'!$F$34</definedName>
    <definedName name="ZF02.3.8.1._A">'ZF02'!$D$35</definedName>
    <definedName name="ZF02.3.8.1._B">'ZF02'!$E$35</definedName>
    <definedName name="ZF02.3.8.1._C">'ZF02'!$F$35</definedName>
    <definedName name="ZF02.3.8.2._A">'ZF02'!$D$36</definedName>
    <definedName name="ZF02.3.8.2._B">'ZF02'!$E$36</definedName>
    <definedName name="ZF02.3.8.2._C">'ZF02'!$F$36</definedName>
    <definedName name="ZF02.3.9._A">'ZF02'!$D$37</definedName>
    <definedName name="ZF02.3.9._B">'ZF02'!$E$37</definedName>
    <definedName name="ZF02.3.9._C">'ZF02'!$F$37</definedName>
    <definedName name="ZF02.4._A">'ZF02'!$D$39</definedName>
    <definedName name="ZF02.4._B">'ZF02'!$E$39</definedName>
    <definedName name="ZF02.4._C">'ZF02'!$F$39</definedName>
    <definedName name="ZF03.1._A">'ZF03'!$D$7</definedName>
    <definedName name="ZF03.1._B">'ZF03'!$E$7</definedName>
    <definedName name="ZF03.1._C">'ZF03'!$F$7</definedName>
    <definedName name="ZF03.1._D">'ZF03'!$G$7</definedName>
    <definedName name="ZF03.1._E">'ZF03'!$H$7</definedName>
    <definedName name="ZF03.1._F">'ZF03'!$I$7</definedName>
    <definedName name="ZF03.1._G">'ZF03'!$J$7</definedName>
    <definedName name="ZF03.1._H">'ZF03'!$K$7</definedName>
    <definedName name="ZF03.1.1._A">'ZF03'!$D$8</definedName>
    <definedName name="ZF03.1.1._B">'ZF03'!$E$8</definedName>
    <definedName name="ZF03.1.1._C">'ZF03'!$F$8</definedName>
    <definedName name="ZF03.1.1._D">'ZF03'!$G$8</definedName>
    <definedName name="ZF03.1.1._E">'ZF03'!$H$8</definedName>
    <definedName name="ZF03.1.1._F">'ZF03'!$I$8</definedName>
    <definedName name="ZF03.1.1._G">'ZF03'!$J$8</definedName>
    <definedName name="ZF03.1.1._H">'ZF03'!$K$8</definedName>
    <definedName name="ZF03.1.2._A">'ZF03'!$D$9</definedName>
    <definedName name="ZF03.1.2._B">'ZF03'!$E$9</definedName>
    <definedName name="ZF03.1.2._C">'ZF03'!$F$9</definedName>
    <definedName name="ZF03.1.2._D">'ZF03'!$G$9</definedName>
    <definedName name="ZF03.1.2._E">'ZF03'!$H$9</definedName>
    <definedName name="ZF03.1.2._F">'ZF03'!$I$9</definedName>
    <definedName name="ZF03.1.2._G">'ZF03'!$J$9</definedName>
    <definedName name="ZF03.1.2._H">'ZF03'!$K$9</definedName>
    <definedName name="ZF03.1.3._A">'ZF03'!$D$10</definedName>
    <definedName name="ZF03.1.3._B">'ZF03'!$E$10</definedName>
    <definedName name="ZF03.1.3._C">'ZF03'!$F$10</definedName>
    <definedName name="ZF03.1.3._D">'ZF03'!$G$10</definedName>
    <definedName name="ZF03.1.3._E">'ZF03'!$H$10</definedName>
    <definedName name="ZF03.1.3._F">'ZF03'!$I$10</definedName>
    <definedName name="ZF03.1.3._G">'ZF03'!$J$10</definedName>
    <definedName name="ZF03.1.3._H">'ZF03'!$K$10</definedName>
    <definedName name="ZF03.1.4._A">'ZF03'!$D$11</definedName>
    <definedName name="ZF03.1.4._B">'ZF03'!$E$11</definedName>
    <definedName name="ZF03.1.4._C">'ZF03'!$F$11</definedName>
    <definedName name="ZF03.1.4._D">'ZF03'!$G$11</definedName>
    <definedName name="ZF03.1.4._E">'ZF03'!$H$11</definedName>
    <definedName name="ZF03.1.4._F">'ZF03'!$I$11</definedName>
    <definedName name="ZF03.1.4._G">'ZF03'!$J$11</definedName>
    <definedName name="ZF03.1.4._H">'ZF03'!$K$11</definedName>
    <definedName name="ZF03.1.5._A">'ZF03'!$D$12</definedName>
    <definedName name="ZF03.1.5._B">'ZF03'!$E$12</definedName>
    <definedName name="ZF03.1.5._C">'ZF03'!$F$12</definedName>
    <definedName name="ZF03.1.5._D">'ZF03'!$G$12</definedName>
    <definedName name="ZF03.1.5._E">'ZF03'!$H$12</definedName>
    <definedName name="ZF03.1.5._F">'ZF03'!$I$12</definedName>
    <definedName name="ZF03.1.5._G">'ZF03'!$J$12</definedName>
    <definedName name="ZF03.1.5._H">'ZF03'!$K$12</definedName>
    <definedName name="ZF03.1.6._A">'ZF03'!$D$13</definedName>
    <definedName name="ZF03.1.6._B">'ZF03'!$E$13</definedName>
    <definedName name="ZF03.1.6._C">'ZF03'!$F$13</definedName>
    <definedName name="ZF03.1.6._D">'ZF03'!$G$13</definedName>
    <definedName name="ZF03.1.6._E">'ZF03'!$H$13</definedName>
    <definedName name="ZF03.1.6._F">'ZF03'!$I$13</definedName>
    <definedName name="ZF03.1.6._G">'ZF03'!$J$13</definedName>
    <definedName name="ZF03.1.6._H">'ZF03'!$K$13</definedName>
    <definedName name="ZF03.1.7._A">'ZF03'!$D$14</definedName>
    <definedName name="ZF03.1.7._B">'ZF03'!$E$14</definedName>
    <definedName name="ZF03.1.7._C">'ZF03'!$F$14</definedName>
    <definedName name="ZF03.1.7._D">'ZF03'!$G$14</definedName>
    <definedName name="ZF03.1.7._E">'ZF03'!$H$14</definedName>
    <definedName name="ZF03.1.7._F">'ZF03'!$I$14</definedName>
    <definedName name="ZF03.1.7._G">'ZF03'!$J$14</definedName>
    <definedName name="ZF03.1.7._H">'ZF03'!$K$14</definedName>
    <definedName name="ZF03.1.8._A">'ZF03'!$D$15</definedName>
    <definedName name="ZF03.1.8._B">'ZF03'!$E$15</definedName>
    <definedName name="ZF03.1.8._C">'ZF03'!$F$15</definedName>
    <definedName name="ZF03.1.8._D">'ZF03'!$G$15</definedName>
    <definedName name="ZF03.1.8._E">'ZF03'!$H$15</definedName>
    <definedName name="ZF03.1.8._F">'ZF03'!$I$15</definedName>
    <definedName name="ZF03.1.8._G">'ZF03'!$J$15</definedName>
    <definedName name="ZF03.1.8._H">'ZF03'!$K$15</definedName>
    <definedName name="ZF03.2._A">'ZF03'!$D$16</definedName>
    <definedName name="ZF03.2._B">'ZF03'!$E$16</definedName>
    <definedName name="ZF03.2._C">'ZF03'!$F$16</definedName>
    <definedName name="ZF03.2._D">'ZF03'!$G$16</definedName>
    <definedName name="ZF03.2._E">'ZF03'!$H$16</definedName>
    <definedName name="ZF03.2._F">'ZF03'!$I$16</definedName>
    <definedName name="ZF03.2._G">'ZF03'!$J$16</definedName>
    <definedName name="ZF03.2._H">'ZF03'!$K$16</definedName>
    <definedName name="ZF03.2.1._A">'ZF03'!$D$17</definedName>
    <definedName name="ZF03.2.1._B">'ZF03'!$E$17</definedName>
    <definedName name="ZF03.2.1._C">'ZF03'!$F$17</definedName>
    <definedName name="ZF03.2.1._D">'ZF03'!$G$17</definedName>
    <definedName name="ZF03.2.1._E">'ZF03'!$H$17</definedName>
    <definedName name="ZF03.2.1._F">'ZF03'!$I$17</definedName>
    <definedName name="ZF03.2.1._G">'ZF03'!$J$17</definedName>
    <definedName name="ZF03.2.1._H">'ZF03'!$K$17</definedName>
    <definedName name="ZF03.2.2._A">'ZF03'!$D$18</definedName>
    <definedName name="ZF03.2.2._B">'ZF03'!$E$18</definedName>
    <definedName name="ZF03.2.2._C">'ZF03'!$F$18</definedName>
    <definedName name="ZF03.2.2._D">'ZF03'!$G$18</definedName>
    <definedName name="ZF03.2.2._E">'ZF03'!$H$18</definedName>
    <definedName name="ZF03.2.2._F">'ZF03'!$I$18</definedName>
    <definedName name="ZF03.2.2._G">'ZF03'!$J$18</definedName>
    <definedName name="ZF03.2.2._H">'ZF03'!$K$18</definedName>
    <definedName name="ZF03.2.3._A">'ZF03'!$D$19</definedName>
    <definedName name="ZF03.2.3._B">'ZF03'!$E$19</definedName>
    <definedName name="ZF03.2.3._C">'ZF03'!$F$19</definedName>
    <definedName name="ZF03.2.3._D">'ZF03'!$G$19</definedName>
    <definedName name="ZF03.2.3._E">'ZF03'!$H$19</definedName>
    <definedName name="ZF03.2.3._F">'ZF03'!$I$19</definedName>
    <definedName name="ZF03.2.3._G">'ZF03'!$J$19</definedName>
    <definedName name="ZF03.2.3._H">'ZF03'!$K$19</definedName>
    <definedName name="ZF03.2.4._A">'ZF03'!$D$20</definedName>
    <definedName name="ZF03.2.4._B">'ZF03'!$E$20</definedName>
    <definedName name="ZF03.2.4._C">'ZF03'!$F$20</definedName>
    <definedName name="ZF03.2.4._D">'ZF03'!$G$20</definedName>
    <definedName name="ZF03.2.4._E">'ZF03'!$H$20</definedName>
    <definedName name="ZF03.2.4._F">'ZF03'!$I$20</definedName>
    <definedName name="ZF03.2.4._G">'ZF03'!$J$20</definedName>
    <definedName name="ZF03.2.4._H">'ZF03'!$K$20</definedName>
    <definedName name="ZF03.2.5._A">'ZF03'!$D$21</definedName>
    <definedName name="ZF03.2.5._B">'ZF03'!$E$21</definedName>
    <definedName name="ZF03.2.5._C">'ZF03'!$F$21</definedName>
    <definedName name="ZF03.2.5._D">'ZF03'!$G$21</definedName>
    <definedName name="ZF03.2.5._E">'ZF03'!$H$21</definedName>
    <definedName name="ZF03.2.5._F">'ZF03'!$I$21</definedName>
    <definedName name="ZF03.2.5._G">'ZF03'!$J$21</definedName>
    <definedName name="ZF03.2.5._H">'ZF03'!$K$21</definedName>
    <definedName name="ZF03.2.6._A">'ZF03'!$D$22</definedName>
    <definedName name="ZF03.2.6._B">'ZF03'!$E$22</definedName>
    <definedName name="ZF03.2.6._C">'ZF03'!$F$22</definedName>
    <definedName name="ZF03.2.6._D">'ZF03'!$G$22</definedName>
    <definedName name="ZF03.2.6._E">'ZF03'!$H$22</definedName>
    <definedName name="ZF03.2.6._F">'ZF03'!$I$22</definedName>
    <definedName name="ZF03.2.6._G">'ZF03'!$J$22</definedName>
    <definedName name="ZF03.2.6._H">'ZF03'!$K$22</definedName>
    <definedName name="ZF03.2.7._A">'ZF03'!$D$23</definedName>
    <definedName name="ZF03.2.7._B">'ZF03'!$E$23</definedName>
    <definedName name="ZF03.2.7._C">'ZF03'!$F$23</definedName>
    <definedName name="ZF03.2.7._D">'ZF03'!$G$23</definedName>
    <definedName name="ZF03.2.7._E">'ZF03'!$H$23</definedName>
    <definedName name="ZF03.2.7._F">'ZF03'!$I$23</definedName>
    <definedName name="ZF03.2.7._G">'ZF03'!$J$23</definedName>
    <definedName name="ZF03.2.7._H">'ZF03'!$K$23</definedName>
    <definedName name="ZF03.2.7.1._A">'ZF03'!$D$24</definedName>
    <definedName name="ZF03.2.7.1._B">'ZF03'!$E$24</definedName>
    <definedName name="ZF03.2.7.1._C">'ZF03'!$F$24</definedName>
    <definedName name="ZF03.2.7.1._D">'ZF03'!$G$24</definedName>
    <definedName name="ZF03.2.7.1._E">'ZF03'!$H$24</definedName>
    <definedName name="ZF03.2.7.1._F">'ZF03'!$I$24</definedName>
    <definedName name="ZF03.2.7.1._G">'ZF03'!$J$24</definedName>
    <definedName name="ZF03.2.7.1._H">'ZF03'!$K$24</definedName>
    <definedName name="ZF03.2.7.2._A">'ZF03'!$D$25</definedName>
    <definedName name="ZF03.2.7.2._B">'ZF03'!$E$25</definedName>
    <definedName name="ZF03.2.7.2._C">'ZF03'!$F$25</definedName>
    <definedName name="ZF03.2.7.2._D">'ZF03'!$G$25</definedName>
    <definedName name="ZF03.2.7.2._E">'ZF03'!$H$25</definedName>
    <definedName name="ZF03.2.7.2._F">'ZF03'!$I$25</definedName>
    <definedName name="ZF03.2.7.2._G">'ZF03'!$J$25</definedName>
    <definedName name="ZF03.2.7.2._H">'ZF03'!$K$25</definedName>
    <definedName name="ZF03.2.8._A">'ZF03'!$D$26</definedName>
    <definedName name="ZF03.2.8._B">'ZF03'!$E$26</definedName>
    <definedName name="ZF03.2.8._C">'ZF03'!$F$26</definedName>
    <definedName name="ZF03.2.8._D">'ZF03'!$G$26</definedName>
    <definedName name="ZF03.2.8._E">'ZF03'!$H$26</definedName>
    <definedName name="ZF03.2.8._F">'ZF03'!$I$26</definedName>
    <definedName name="ZF03.2.8._G">'ZF03'!$J$26</definedName>
    <definedName name="ZF03.2.8._H">'ZF03'!$K$26</definedName>
    <definedName name="ZF03.2.9._A">'ZF03'!$D$27</definedName>
    <definedName name="ZF03.2.9._B">'ZF03'!$E$27</definedName>
    <definedName name="ZF03.2.9._C">'ZF03'!$F$27</definedName>
    <definedName name="ZF03.2.9._D">'ZF03'!$G$27</definedName>
    <definedName name="ZF03.2.9._E">'ZF03'!$H$27</definedName>
    <definedName name="ZF03.2.9._F">'ZF03'!$I$27</definedName>
    <definedName name="ZF03.2.9._G">'ZF03'!$J$27</definedName>
    <definedName name="ZF03.2.9._H">'ZF03'!$K$27</definedName>
    <definedName name="ZF03.3._A">'ZF03'!$D$28</definedName>
    <definedName name="ZF03.3._B">'ZF03'!$E$28</definedName>
    <definedName name="ZF03.3._C">'ZF03'!$F$28</definedName>
    <definedName name="ZF03.3._D">'ZF03'!$G$28</definedName>
    <definedName name="ZF03.3._E">'ZF03'!$H$28</definedName>
    <definedName name="ZF03.3._F">'ZF03'!$I$28</definedName>
    <definedName name="ZF03.3._G">'ZF03'!$J$28</definedName>
    <definedName name="ZF03.3._H">'ZF03'!$K$28</definedName>
    <definedName name="ZF03.3.1._A">'ZF03'!$D$29</definedName>
    <definedName name="ZF03.3.1._B">'ZF03'!$E$29</definedName>
    <definedName name="ZF03.3.1._C">'ZF03'!$F$29</definedName>
    <definedName name="ZF03.3.1._D">'ZF03'!$G$29</definedName>
    <definedName name="ZF03.3.1._E">'ZF03'!$H$29</definedName>
    <definedName name="ZF03.3.1._F">'ZF03'!$I$29</definedName>
    <definedName name="ZF03.3.1._G">'ZF03'!$J$29</definedName>
    <definedName name="ZF03.3.1._H">'ZF03'!$K$29</definedName>
    <definedName name="ZF03.3.2._A">'ZF03'!$D$30</definedName>
    <definedName name="ZF03.3.2._B">'ZF03'!$E$30</definedName>
    <definedName name="ZF03.3.2._C">'ZF03'!$F$30</definedName>
    <definedName name="ZF03.3.2._D">'ZF03'!$G$30</definedName>
    <definedName name="ZF03.3.2._E">'ZF03'!$H$30</definedName>
    <definedName name="ZF03.3.2._F">'ZF03'!$I$30</definedName>
    <definedName name="ZF03.3.2._G">'ZF03'!$J$30</definedName>
    <definedName name="ZF03.3.2._H">'ZF03'!$K$30</definedName>
    <definedName name="ZF03.3.3._A">'ZF03'!$D$31</definedName>
    <definedName name="ZF03.3.3._B">'ZF03'!$E$31</definedName>
    <definedName name="ZF03.3.3._C">'ZF03'!$F$31</definedName>
    <definedName name="ZF03.3.3._D">'ZF03'!$G$31</definedName>
    <definedName name="ZF03.3.3._E">'ZF03'!$H$31</definedName>
    <definedName name="ZF03.3.3._F">'ZF03'!$I$31</definedName>
    <definedName name="ZF03.3.3._G">'ZF03'!$J$31</definedName>
    <definedName name="ZF03.3.3._H">'ZF03'!$K$31</definedName>
    <definedName name="ZF03.3.3.1._A">'ZF03'!$D$32</definedName>
    <definedName name="ZF03.3.3.1._B">'ZF03'!$E$32</definedName>
    <definedName name="ZF03.3.3.1._C">'ZF03'!$F$32</definedName>
    <definedName name="ZF03.3.3.1._D">'ZF03'!$G$32</definedName>
    <definedName name="ZF03.3.3.1._E">'ZF03'!$H$32</definedName>
    <definedName name="ZF03.3.3.1._F">'ZF03'!$I$32</definedName>
    <definedName name="ZF03.3.3.1._G">'ZF03'!$J$32</definedName>
    <definedName name="ZF03.3.3.1._H">'ZF03'!$K$32</definedName>
    <definedName name="ZF03.3.3.2._A">'ZF03'!$D$33</definedName>
    <definedName name="ZF03.3.3.2._B">'ZF03'!$E$33</definedName>
    <definedName name="ZF03.3.3.2._C">'ZF03'!$F$33</definedName>
    <definedName name="ZF03.3.3.2._D">'ZF03'!$G$33</definedName>
    <definedName name="ZF03.3.3.2._E">'ZF03'!$H$33</definedName>
    <definedName name="ZF03.3.3.2._F">'ZF03'!$I$33</definedName>
    <definedName name="ZF03.3.3.2._G">'ZF03'!$J$33</definedName>
    <definedName name="ZF03.3.3.2._H">'ZF03'!$K$33</definedName>
    <definedName name="ZF03.3.3.2.1._A">'ZF03'!$D$34</definedName>
    <definedName name="ZF03.3.3.2.1._B">'ZF03'!$E$34</definedName>
    <definedName name="ZF03.3.3.2.1._C">'ZF03'!$F$34</definedName>
    <definedName name="ZF03.3.3.2.1._D">'ZF03'!$G$34</definedName>
    <definedName name="ZF03.3.3.2.1._E">'ZF03'!$H$34</definedName>
    <definedName name="ZF03.3.3.2.1._F">'ZF03'!$I$34</definedName>
    <definedName name="ZF03.3.3.2.1._G">'ZF03'!$J$34</definedName>
    <definedName name="ZF03.3.3.2.1._H">'ZF03'!$K$34</definedName>
    <definedName name="ZF03.3.3.2.2._A">'ZF03'!$D$35</definedName>
    <definedName name="ZF03.3.3.2.2._B">'ZF03'!$E$35</definedName>
    <definedName name="ZF03.3.3.2.2._C">'ZF03'!$F$35</definedName>
    <definedName name="ZF03.3.3.2.2._D">'ZF03'!$G$35</definedName>
    <definedName name="ZF03.3.3.2.2._E">'ZF03'!$H$35</definedName>
    <definedName name="ZF03.3.3.2.2._F">'ZF03'!$I$35</definedName>
    <definedName name="ZF03.3.3.2.2._G">'ZF03'!$J$35</definedName>
    <definedName name="ZF03.3.3.2.2._H">'ZF03'!$K$35</definedName>
    <definedName name="ZF03.3.4._A">'ZF03'!$D$36</definedName>
    <definedName name="ZF03.3.4._B">'ZF03'!$E$36</definedName>
    <definedName name="ZF03.3.4._C">'ZF03'!$F$36</definedName>
    <definedName name="ZF03.3.4._D">'ZF03'!$G$36</definedName>
    <definedName name="ZF03.3.4._E">'ZF03'!$H$36</definedName>
    <definedName name="ZF03.3.4._F">'ZF03'!$I$36</definedName>
    <definedName name="ZF03.3.4._G">'ZF03'!$J$36</definedName>
    <definedName name="ZF03.3.4._H">'ZF03'!$K$36</definedName>
    <definedName name="ZF03.4._A">'ZF03'!$D$37</definedName>
    <definedName name="ZF03.4._B">'ZF03'!$E$37</definedName>
    <definedName name="ZF03.4._C">'ZF03'!$F$37</definedName>
    <definedName name="ZF03.4._D">'ZF03'!$G$37</definedName>
    <definedName name="ZF03.4._E">'ZF03'!$H$37</definedName>
    <definedName name="ZF03.4._F">'ZF03'!$I$37</definedName>
    <definedName name="ZF03.4._G">'ZF03'!$J$37</definedName>
    <definedName name="ZF03.4._H">'ZF03'!$K$37</definedName>
    <definedName name="ZF03.4.1._A">'ZF03'!$D$38</definedName>
    <definedName name="ZF03.4.1._B">'ZF03'!$E$38</definedName>
    <definedName name="ZF03.4.1._C">'ZF03'!$F$38</definedName>
    <definedName name="ZF03.4.1._D">'ZF03'!$G$38</definedName>
    <definedName name="ZF03.4.1._E">'ZF03'!$H$38</definedName>
    <definedName name="ZF03.4.1._F">'ZF03'!$I$38</definedName>
    <definedName name="ZF03.4.1._G">'ZF03'!$J$38</definedName>
    <definedName name="ZF03.4.1._H">'ZF03'!$K$38</definedName>
    <definedName name="ZF03.4.10._A">'ZF03'!$D$47</definedName>
    <definedName name="ZF03.4.10._B">'ZF03'!$E$47</definedName>
    <definedName name="ZF03.4.10._C">'ZF03'!$F$47</definedName>
    <definedName name="ZF03.4.10._D">'ZF03'!$G$47</definedName>
    <definedName name="ZF03.4.10._E">'ZF03'!$H$47</definedName>
    <definedName name="ZF03.4.10._F">'ZF03'!$I$47</definedName>
    <definedName name="ZF03.4.10._G">'ZF03'!$J$47</definedName>
    <definedName name="ZF03.4.10._H">'ZF03'!$K$47</definedName>
    <definedName name="ZF03.4.2._A">'ZF03'!$D$39</definedName>
    <definedName name="ZF03.4.2._B">'ZF03'!$E$39</definedName>
    <definedName name="ZF03.4.2._C">'ZF03'!$F$39</definedName>
    <definedName name="ZF03.4.2._D">'ZF03'!$G$39</definedName>
    <definedName name="ZF03.4.2._E">'ZF03'!$H$39</definedName>
    <definedName name="ZF03.4.2._F">'ZF03'!$I$39</definedName>
    <definedName name="ZF03.4.2._G">'ZF03'!$J$39</definedName>
    <definedName name="ZF03.4.2._H">'ZF03'!$K$39</definedName>
    <definedName name="ZF03.4.3._A">'ZF03'!$D$40</definedName>
    <definedName name="ZF03.4.3._B">'ZF03'!$E$40</definedName>
    <definedName name="ZF03.4.3._C">'ZF03'!$F$40</definedName>
    <definedName name="ZF03.4.3._D">'ZF03'!$G$40</definedName>
    <definedName name="ZF03.4.3._E">'ZF03'!$H$40</definedName>
    <definedName name="ZF03.4.3._F">'ZF03'!$I$40</definedName>
    <definedName name="ZF03.4.3._G">'ZF03'!$J$40</definedName>
    <definedName name="ZF03.4.3._H">'ZF03'!$K$40</definedName>
    <definedName name="ZF03.4.4._A">'ZF03'!$D$41</definedName>
    <definedName name="ZF03.4.4._B">'ZF03'!$E$41</definedName>
    <definedName name="ZF03.4.4._C">'ZF03'!$F$41</definedName>
    <definedName name="ZF03.4.4._D">'ZF03'!$G$41</definedName>
    <definedName name="ZF03.4.4._E">'ZF03'!$H$41</definedName>
    <definedName name="ZF03.4.4._F">'ZF03'!$I$41</definedName>
    <definedName name="ZF03.4.4._G">'ZF03'!$J$41</definedName>
    <definedName name="ZF03.4.4._H">'ZF03'!$K$41</definedName>
    <definedName name="ZF03.4.5._A">'ZF03'!$D$42</definedName>
    <definedName name="ZF03.4.5._B">'ZF03'!$E$42</definedName>
    <definedName name="ZF03.4.5._C">'ZF03'!$F$42</definedName>
    <definedName name="ZF03.4.5._D">'ZF03'!$G$42</definedName>
    <definedName name="ZF03.4.5._E">'ZF03'!$H$42</definedName>
    <definedName name="ZF03.4.5._F">'ZF03'!$I$42</definedName>
    <definedName name="ZF03.4.5._G">'ZF03'!$J$42</definedName>
    <definedName name="ZF03.4.5._H">'ZF03'!$K$42</definedName>
    <definedName name="ZF03.4.6._A">'ZF03'!$D$43</definedName>
    <definedName name="ZF03.4.6._B">'ZF03'!$E$43</definedName>
    <definedName name="ZF03.4.6._C">'ZF03'!$F$43</definedName>
    <definedName name="ZF03.4.6._D">'ZF03'!$G$43</definedName>
    <definedName name="ZF03.4.6._E">'ZF03'!$H$43</definedName>
    <definedName name="ZF03.4.6._F">'ZF03'!$I$43</definedName>
    <definedName name="ZF03.4.6._G">'ZF03'!$J$43</definedName>
    <definedName name="ZF03.4.6._H">'ZF03'!$K$43</definedName>
    <definedName name="ZF03.4.7._A">'ZF03'!$D$44</definedName>
    <definedName name="ZF03.4.7._B">'ZF03'!$E$44</definedName>
    <definedName name="ZF03.4.7._C">'ZF03'!$F$44</definedName>
    <definedName name="ZF03.4.7._D">'ZF03'!$G$44</definedName>
    <definedName name="ZF03.4.7._E">'ZF03'!$H$44</definedName>
    <definedName name="ZF03.4.7._F">'ZF03'!$I$44</definedName>
    <definedName name="ZF03.4.7._G">'ZF03'!$J$44</definedName>
    <definedName name="ZF03.4.7._H">'ZF03'!$K$44</definedName>
    <definedName name="ZF03.4.8._A">'ZF03'!$D$45</definedName>
    <definedName name="ZF03.4.8._B">'ZF03'!$E$45</definedName>
    <definedName name="ZF03.4.8._C">'ZF03'!$F$45</definedName>
    <definedName name="ZF03.4.8._D">'ZF03'!$G$45</definedName>
    <definedName name="ZF03.4.8._E">'ZF03'!$H$45</definedName>
    <definedName name="ZF03.4.8._F">'ZF03'!$I$45</definedName>
    <definedName name="ZF03.4.8._G">'ZF03'!$J$45</definedName>
    <definedName name="ZF03.4.8._H">'ZF03'!$K$45</definedName>
    <definedName name="ZF03.4.9._A">'ZF03'!$D$46</definedName>
    <definedName name="ZF03.4.9._B">'ZF03'!$E$46</definedName>
    <definedName name="ZF03.4.9._C">'ZF03'!$F$46</definedName>
    <definedName name="ZF03.4.9._D">'ZF03'!$G$46</definedName>
    <definedName name="ZF03.4.9._E">'ZF03'!$H$46</definedName>
    <definedName name="ZF03.4.9._F">'ZF03'!$I$46</definedName>
    <definedName name="ZF03.4.9._G">'ZF03'!$J$46</definedName>
    <definedName name="ZF03.4.9._H">'ZF03'!$K$46</definedName>
    <definedName name="ZF03.5._A">'ZF03'!$D$48</definedName>
    <definedName name="ZF03.5._B">'ZF03'!$E$48</definedName>
    <definedName name="ZF03.5._C">'ZF03'!$F$48</definedName>
    <definedName name="ZF03.5._D">'ZF03'!$G$48</definedName>
    <definedName name="ZF03.5._E">'ZF03'!$H$48</definedName>
    <definedName name="ZF03.5._F">'ZF03'!$I$48</definedName>
    <definedName name="ZF03.5._G">'ZF03'!$J$48</definedName>
    <definedName name="ZF03.5._H">'ZF03'!$K$48</definedName>
    <definedName name="ZF04.1._A">'ZF04'!$D$7</definedName>
    <definedName name="ZF04.1._B">'ZF04'!$E$7</definedName>
    <definedName name="ZF04.1._C">'ZF04'!$F$7</definedName>
    <definedName name="ZF04.1._D">'ZF04'!$G$7</definedName>
    <definedName name="ZF04.1._E">'ZF04'!$H$7</definedName>
    <definedName name="ZF04.1._F">'ZF04'!$I$7</definedName>
    <definedName name="ZF04.1._G">'ZF04'!$J$7</definedName>
    <definedName name="ZF04.1._H">'ZF04'!$K$7</definedName>
    <definedName name="ZF04.1.1._A">'ZF04'!$D$8</definedName>
    <definedName name="ZF04.1.1._B">'ZF04'!$E$8</definedName>
    <definedName name="ZF04.1.1._C">'ZF04'!$F$8</definedName>
    <definedName name="ZF04.1.1._D">'ZF04'!$G$8</definedName>
    <definedName name="ZF04.1.1._E">'ZF04'!$H$8</definedName>
    <definedName name="ZF04.1.1._F">'ZF04'!$I$8</definedName>
    <definedName name="ZF04.1.1._G">'ZF04'!$J$8</definedName>
    <definedName name="ZF04.1.1._H">'ZF04'!$K$8</definedName>
    <definedName name="ZF04.1.2._A">'ZF04'!$D$9</definedName>
    <definedName name="ZF04.1.2._B">'ZF04'!$E$9</definedName>
    <definedName name="ZF04.1.2._C">'ZF04'!$F$9</definedName>
    <definedName name="ZF04.1.2._D">'ZF04'!$G$9</definedName>
    <definedName name="ZF04.1.2._E">'ZF04'!$H$9</definedName>
    <definedName name="ZF04.1.2._F">'ZF04'!$I$9</definedName>
    <definedName name="ZF04.1.2._G">'ZF04'!$J$9</definedName>
    <definedName name="ZF04.1.2._H">'ZF04'!$K$9</definedName>
    <definedName name="ZF04.1.3._A">'ZF04'!$D$10</definedName>
    <definedName name="ZF04.1.3._B">'ZF04'!$E$10</definedName>
    <definedName name="ZF04.1.3._C">'ZF04'!$F$10</definedName>
    <definedName name="ZF04.1.3._D">'ZF04'!$G$10</definedName>
    <definedName name="ZF04.1.3._E">'ZF04'!$H$10</definedName>
    <definedName name="ZF04.1.3._F">'ZF04'!$I$10</definedName>
    <definedName name="ZF04.1.3._G">'ZF04'!$J$10</definedName>
    <definedName name="ZF04.1.3._H">'ZF04'!$K$10</definedName>
    <definedName name="ZF04.1.4._A">'ZF04'!$D$11</definedName>
    <definedName name="ZF04.1.4._B">'ZF04'!$E$11</definedName>
    <definedName name="ZF04.1.4._C">'ZF04'!$F$11</definedName>
    <definedName name="ZF04.1.4._D">'ZF04'!$G$11</definedName>
    <definedName name="ZF04.1.4._E">'ZF04'!$H$11</definedName>
    <definedName name="ZF04.1.4._F">'ZF04'!$I$11</definedName>
    <definedName name="ZF04.1.4._G">'ZF04'!$J$11</definedName>
    <definedName name="ZF04.1.4._H">'ZF04'!$K$11</definedName>
    <definedName name="ZF04.1.5._A">'ZF04'!$D$12</definedName>
    <definedName name="ZF04.1.5._B">'ZF04'!$E$12</definedName>
    <definedName name="ZF04.1.5._C">'ZF04'!$F$12</definedName>
    <definedName name="ZF04.1.5._D">'ZF04'!$G$12</definedName>
    <definedName name="ZF04.1.5._E">'ZF04'!$H$12</definedName>
    <definedName name="ZF04.1.5._F">'ZF04'!$I$12</definedName>
    <definedName name="ZF04.1.5._G">'ZF04'!$J$12</definedName>
    <definedName name="ZF04.1.5._H">'ZF04'!$K$12</definedName>
    <definedName name="ZF04.1.6._A">'ZF04'!$D$13</definedName>
    <definedName name="ZF04.1.6._B">'ZF04'!$E$13</definedName>
    <definedName name="ZF04.1.6._C">'ZF04'!$F$13</definedName>
    <definedName name="ZF04.1.6._D">'ZF04'!$G$13</definedName>
    <definedName name="ZF04.1.6._E">'ZF04'!$H$13</definedName>
    <definedName name="ZF04.1.6._F">'ZF04'!$I$13</definedName>
    <definedName name="ZF04.1.6._G">'ZF04'!$J$13</definedName>
    <definedName name="ZF04.1.6._H">'ZF04'!$K$13</definedName>
    <definedName name="ZF04.1.7._A">'ZF04'!$D$14</definedName>
    <definedName name="ZF04.1.7._B">'ZF04'!$E$14</definedName>
    <definedName name="ZF04.1.7._C">'ZF04'!$F$14</definedName>
    <definedName name="ZF04.1.7._D">'ZF04'!$G$14</definedName>
    <definedName name="ZF04.1.7._E">'ZF04'!$H$14</definedName>
    <definedName name="ZF04.1.7._F">'ZF04'!$I$14</definedName>
    <definedName name="ZF04.1.7._G">'ZF04'!$J$14</definedName>
    <definedName name="ZF04.1.7._H">'ZF04'!$K$14</definedName>
    <definedName name="ZF04.1.8._A">'ZF04'!$D$15</definedName>
    <definedName name="ZF04.1.8._B">'ZF04'!$E$15</definedName>
    <definedName name="ZF04.1.8._C">'ZF04'!$F$15</definedName>
    <definedName name="ZF04.1.8._D">'ZF04'!$G$15</definedName>
    <definedName name="ZF04.1.8._E">'ZF04'!$H$15</definedName>
    <definedName name="ZF04.1.8._F">'ZF04'!$I$15</definedName>
    <definedName name="ZF04.1.8._G">'ZF04'!$J$15</definedName>
    <definedName name="ZF04.1.8._H">'ZF04'!$K$15</definedName>
    <definedName name="ZF04.2._A">'ZF04'!$D$16</definedName>
    <definedName name="ZF04.2._B">'ZF04'!$E$16</definedName>
    <definedName name="ZF04.2._C">'ZF04'!$F$16</definedName>
    <definedName name="ZF04.2._D">'ZF04'!$G$16</definedName>
    <definedName name="ZF04.2._E">'ZF04'!$H$16</definedName>
    <definedName name="ZF04.2._F">'ZF04'!$I$16</definedName>
    <definedName name="ZF04.2._G">'ZF04'!$J$16</definedName>
    <definedName name="ZF04.2._H">'ZF04'!$K$16</definedName>
    <definedName name="ZF04.2.1._A">'ZF04'!$D$17</definedName>
    <definedName name="ZF04.2.1._B">'ZF04'!$E$17</definedName>
    <definedName name="ZF04.2.1._C">'ZF04'!$F$17</definedName>
    <definedName name="ZF04.2.1._D">'ZF04'!$G$17</definedName>
    <definedName name="ZF04.2.1._E">'ZF04'!$H$17</definedName>
    <definedName name="ZF04.2.1._F">'ZF04'!$I$17</definedName>
    <definedName name="ZF04.2.1._G">'ZF04'!$J$17</definedName>
    <definedName name="ZF04.2.1._H">'ZF04'!$K$17</definedName>
    <definedName name="ZF04.2.2._A">'ZF04'!$D$18</definedName>
    <definedName name="ZF04.2.2._B">'ZF04'!$E$18</definedName>
    <definedName name="ZF04.2.2._C">'ZF04'!$F$18</definedName>
    <definedName name="ZF04.2.2._D">'ZF04'!$G$18</definedName>
    <definedName name="ZF04.2.2._E">'ZF04'!$H$18</definedName>
    <definedName name="ZF04.2.2._F">'ZF04'!$I$18</definedName>
    <definedName name="ZF04.2.2._G">'ZF04'!$J$18</definedName>
    <definedName name="ZF04.2.2._H">'ZF04'!$K$18</definedName>
    <definedName name="ZF04.2.3._A">'ZF04'!$D$19</definedName>
    <definedName name="ZF04.2.3._B">'ZF04'!$E$19</definedName>
    <definedName name="ZF04.2.3._C">'ZF04'!$F$19</definedName>
    <definedName name="ZF04.2.3._D">'ZF04'!$G$19</definedName>
    <definedName name="ZF04.2.3._E">'ZF04'!$H$19</definedName>
    <definedName name="ZF04.2.3._F">'ZF04'!$I$19</definedName>
    <definedName name="ZF04.2.3._G">'ZF04'!$J$19</definedName>
    <definedName name="ZF04.2.3._H">'ZF04'!$K$19</definedName>
    <definedName name="ZF04.2.4._A">'ZF04'!$D$20</definedName>
    <definedName name="ZF04.2.4._B">'ZF04'!$E$20</definedName>
    <definedName name="ZF04.2.4._C">'ZF04'!$F$20</definedName>
    <definedName name="ZF04.2.4._D">'ZF04'!$G$20</definedName>
    <definedName name="ZF04.2.4._E">'ZF04'!$H$20</definedName>
    <definedName name="ZF04.2.4._F">'ZF04'!$I$20</definedName>
    <definedName name="ZF04.2.4._G">'ZF04'!$J$20</definedName>
    <definedName name="ZF04.2.4._H">'ZF04'!$K$20</definedName>
    <definedName name="ZF04.2.5._A">'ZF04'!$D$21</definedName>
    <definedName name="ZF04.2.5._B">'ZF04'!$E$21</definedName>
    <definedName name="ZF04.2.5._C">'ZF04'!$F$21</definedName>
    <definedName name="ZF04.2.5._D">'ZF04'!$G$21</definedName>
    <definedName name="ZF04.2.5._E">'ZF04'!$H$21</definedName>
    <definedName name="ZF04.2.5._F">'ZF04'!$I$21</definedName>
    <definedName name="ZF04.2.5._G">'ZF04'!$J$21</definedName>
    <definedName name="ZF04.2.5._H">'ZF04'!$K$21</definedName>
    <definedName name="ZF04.2.6._A">'ZF04'!$D$22</definedName>
    <definedName name="ZF04.2.6._B">'ZF04'!$E$22</definedName>
    <definedName name="ZF04.2.6._C">'ZF04'!$F$22</definedName>
    <definedName name="ZF04.2.6._D">'ZF04'!$G$22</definedName>
    <definedName name="ZF04.2.6._E">'ZF04'!$H$22</definedName>
    <definedName name="ZF04.2.6._F">'ZF04'!$I$22</definedName>
    <definedName name="ZF04.2.6._G">'ZF04'!$J$22</definedName>
    <definedName name="ZF04.2.6._H">'ZF04'!$K$22</definedName>
    <definedName name="ZF04.2.7._A">'ZF04'!$D$23</definedName>
    <definedName name="ZF04.2.7._B">'ZF04'!$E$23</definedName>
    <definedName name="ZF04.2.7._C">'ZF04'!$F$23</definedName>
    <definedName name="ZF04.2.7._D">'ZF04'!$G$23</definedName>
    <definedName name="ZF04.2.7._E">'ZF04'!$H$23</definedName>
    <definedName name="ZF04.2.7._F">'ZF04'!$I$23</definedName>
    <definedName name="ZF04.2.7._G">'ZF04'!$J$23</definedName>
    <definedName name="ZF04.2.7._H">'ZF04'!$K$23</definedName>
    <definedName name="ZF04.2.7.1._A">'ZF04'!$D$24</definedName>
    <definedName name="ZF04.2.7.1._B">'ZF04'!$E$24</definedName>
    <definedName name="ZF04.2.7.1._C">'ZF04'!$F$24</definedName>
    <definedName name="ZF04.2.7.1._D">'ZF04'!$G$24</definedName>
    <definedName name="ZF04.2.7.1._E">'ZF04'!$H$24</definedName>
    <definedName name="ZF04.2.7.1._F">'ZF04'!$I$24</definedName>
    <definedName name="ZF04.2.7.1._G">'ZF04'!$J$24</definedName>
    <definedName name="ZF04.2.7.1._H">'ZF04'!$K$24</definedName>
    <definedName name="ZF04.2.7.2._A">'ZF04'!$D$25</definedName>
    <definedName name="ZF04.2.7.2._B">'ZF04'!$E$25</definedName>
    <definedName name="ZF04.2.7.2._C">'ZF04'!$F$25</definedName>
    <definedName name="ZF04.2.7.2._D">'ZF04'!$G$25</definedName>
    <definedName name="ZF04.2.7.2._E">'ZF04'!$H$25</definedName>
    <definedName name="ZF04.2.7.2._F">'ZF04'!$I$25</definedName>
    <definedName name="ZF04.2.7.2._G">'ZF04'!$J$25</definedName>
    <definedName name="ZF04.2.7.2._H">'ZF04'!$K$25</definedName>
    <definedName name="ZF04.2.8._A">'ZF04'!$D$26</definedName>
    <definedName name="ZF04.2.8._B">'ZF04'!$E$26</definedName>
    <definedName name="ZF04.2.8._C">'ZF04'!$F$26</definedName>
    <definedName name="ZF04.2.8._D">'ZF04'!$G$26</definedName>
    <definedName name="ZF04.2.8._E">'ZF04'!$H$26</definedName>
    <definedName name="ZF04.2.8._F">'ZF04'!$I$26</definedName>
    <definedName name="ZF04.2.8._G">'ZF04'!$J$26</definedName>
    <definedName name="ZF04.2.8._H">'ZF04'!$K$26</definedName>
    <definedName name="ZF04.2.9._A">'ZF04'!$D$27</definedName>
    <definedName name="ZF04.2.9._B">'ZF04'!$E$27</definedName>
    <definedName name="ZF04.2.9._C">'ZF04'!$F$27</definedName>
    <definedName name="ZF04.2.9._D">'ZF04'!$G$27</definedName>
    <definedName name="ZF04.2.9._E">'ZF04'!$H$27</definedName>
    <definedName name="ZF04.2.9._F">'ZF04'!$I$27</definedName>
    <definedName name="ZF04.2.9._G">'ZF04'!$J$27</definedName>
    <definedName name="ZF04.2.9._H">'ZF04'!$K$27</definedName>
    <definedName name="ZF04.3._A">'ZF04'!$D$28</definedName>
    <definedName name="ZF04.3._B">'ZF04'!$E$28</definedName>
    <definedName name="ZF04.3._C">'ZF04'!$F$28</definedName>
    <definedName name="ZF04.3._D">'ZF04'!$G$28</definedName>
    <definedName name="ZF04.3._E">'ZF04'!$H$28</definedName>
    <definedName name="ZF04.3._F">'ZF04'!$I$28</definedName>
    <definedName name="ZF04.3._G">'ZF04'!$J$28</definedName>
    <definedName name="ZF04.3._H">'ZF04'!$K$28</definedName>
    <definedName name="ZF04.3.1._A">'ZF04'!$D$29</definedName>
    <definedName name="ZF04.3.1._B">'ZF04'!$E$29</definedName>
    <definedName name="ZF04.3.1._C">'ZF04'!$F$29</definedName>
    <definedName name="ZF04.3.1._D">'ZF04'!$G$29</definedName>
    <definedName name="ZF04.3.1._E">'ZF04'!$H$29</definedName>
    <definedName name="ZF04.3.1._F">'ZF04'!$I$29</definedName>
    <definedName name="ZF04.3.1._G">'ZF04'!$J$29</definedName>
    <definedName name="ZF04.3.1._H">'ZF04'!$K$29</definedName>
    <definedName name="ZF04.3.2._A">'ZF04'!$D$30</definedName>
    <definedName name="ZF04.3.2._B">'ZF04'!$E$30</definedName>
    <definedName name="ZF04.3.2._C">'ZF04'!$F$30</definedName>
    <definedName name="ZF04.3.2._D">'ZF04'!$G$30</definedName>
    <definedName name="ZF04.3.2._E">'ZF04'!$H$30</definedName>
    <definedName name="ZF04.3.2._F">'ZF04'!$I$30</definedName>
    <definedName name="ZF04.3.2._G">'ZF04'!$J$30</definedName>
    <definedName name="ZF04.3.2._H">'ZF04'!$K$30</definedName>
    <definedName name="ZF04.3.3._A">'ZF04'!$D$31</definedName>
    <definedName name="ZF04.3.3._B">'ZF04'!$E$31</definedName>
    <definedName name="ZF04.3.3._C">'ZF04'!$F$31</definedName>
    <definedName name="ZF04.3.3._D">'ZF04'!$G$31</definedName>
    <definedName name="ZF04.3.3._E">'ZF04'!$H$31</definedName>
    <definedName name="ZF04.3.3._F">'ZF04'!$I$31</definedName>
    <definedName name="ZF04.3.3._G">'ZF04'!$J$31</definedName>
    <definedName name="ZF04.3.3._H">'ZF04'!$K$31</definedName>
    <definedName name="ZF04.3.3.1._A">'ZF04'!$D$32</definedName>
    <definedName name="ZF04.3.3.1._B">'ZF04'!$E$32</definedName>
    <definedName name="ZF04.3.3.1._C">'ZF04'!$F$32</definedName>
    <definedName name="ZF04.3.3.1._D">'ZF04'!$G$32</definedName>
    <definedName name="ZF04.3.3.1._E">'ZF04'!$H$32</definedName>
    <definedName name="ZF04.3.3.1._F">'ZF04'!$I$32</definedName>
    <definedName name="ZF04.3.3.1._G">'ZF04'!$J$32</definedName>
    <definedName name="ZF04.3.3.1._H">'ZF04'!$K$32</definedName>
    <definedName name="ZF04.3.3.2._A">'ZF04'!$D$33</definedName>
    <definedName name="ZF04.3.3.2._B">'ZF04'!$E$33</definedName>
    <definedName name="ZF04.3.3.2._C">'ZF04'!$F$33</definedName>
    <definedName name="ZF04.3.3.2._D">'ZF04'!$G$33</definedName>
    <definedName name="ZF04.3.3.2._E">'ZF04'!$H$33</definedName>
    <definedName name="ZF04.3.3.2._F">'ZF04'!$I$33</definedName>
    <definedName name="ZF04.3.3.2._G">'ZF04'!$J$33</definedName>
    <definedName name="ZF04.3.3.2._H">'ZF04'!$K$33</definedName>
    <definedName name="ZF04.3.3.2.1._A">'ZF04'!$D$34</definedName>
    <definedName name="ZF04.3.3.2.1._B">'ZF04'!$E$34</definedName>
    <definedName name="ZF04.3.3.2.1._C">'ZF04'!$F$34</definedName>
    <definedName name="ZF04.3.3.2.1._D">'ZF04'!$G$34</definedName>
    <definedName name="ZF04.3.3.2.1._E">'ZF04'!$H$34</definedName>
    <definedName name="ZF04.3.3.2.1._F">'ZF04'!$I$34</definedName>
    <definedName name="ZF04.3.3.2.1._G">'ZF04'!$J$34</definedName>
    <definedName name="ZF04.3.3.2.1._H">'ZF04'!$K$34</definedName>
    <definedName name="ZF04.3.3.2.2._A">'ZF04'!$D$35</definedName>
    <definedName name="ZF04.3.3.2.2._B">'ZF04'!$E$35</definedName>
    <definedName name="ZF04.3.3.2.2._C">'ZF04'!$F$35</definedName>
    <definedName name="ZF04.3.3.2.2._D">'ZF04'!$G$35</definedName>
    <definedName name="ZF04.3.3.2.2._E">'ZF04'!$H$35</definedName>
    <definedName name="ZF04.3.3.2.2._F">'ZF04'!$I$35</definedName>
    <definedName name="ZF04.3.3.2.2._G">'ZF04'!$J$35</definedName>
    <definedName name="ZF04.3.3.2.2._H">'ZF04'!$K$35</definedName>
    <definedName name="ZF04.3.4._A">'ZF04'!$D$36</definedName>
    <definedName name="ZF04.3.4._B">'ZF04'!$E$36</definedName>
    <definedName name="ZF04.3.4._C">'ZF04'!$F$36</definedName>
    <definedName name="ZF04.3.4._D">'ZF04'!$G$36</definedName>
    <definedName name="ZF04.3.4._E">'ZF04'!$H$36</definedName>
    <definedName name="ZF04.3.4._F">'ZF04'!$I$36</definedName>
    <definedName name="ZF04.3.4._G">'ZF04'!$J$36</definedName>
    <definedName name="ZF04.3.4._H">'ZF04'!$K$36</definedName>
    <definedName name="ZF04.4._A">'ZF04'!$D$37</definedName>
    <definedName name="ZF04.4._B">'ZF04'!$E$37</definedName>
    <definedName name="ZF04.4._C">'ZF04'!$F$37</definedName>
    <definedName name="ZF04.4._D">'ZF04'!$G$37</definedName>
    <definedName name="ZF04.4._E">'ZF04'!$H$37</definedName>
    <definedName name="ZF04.4._F">'ZF04'!$I$37</definedName>
    <definedName name="ZF04.4._G">'ZF04'!$J$37</definedName>
    <definedName name="ZF04.4._H">'ZF04'!$K$37</definedName>
    <definedName name="ZF04.4.1._A">'ZF04'!$D$38</definedName>
    <definedName name="ZF04.4.1._B">'ZF04'!$E$38</definedName>
    <definedName name="ZF04.4.1._C">'ZF04'!$F$38</definedName>
    <definedName name="ZF04.4.1._D">'ZF04'!$G$38</definedName>
    <definedName name="ZF04.4.1._E">'ZF04'!$H$38</definedName>
    <definedName name="ZF04.4.1._F">'ZF04'!$I$38</definedName>
    <definedName name="ZF04.4.1._G">'ZF04'!$J$38</definedName>
    <definedName name="ZF04.4.1._H">'ZF04'!$K$38</definedName>
    <definedName name="ZF04.4.10._A">'ZF04'!$D$47</definedName>
    <definedName name="ZF04.4.10._B">'ZF04'!$E$47</definedName>
    <definedName name="ZF04.4.10._C">'ZF04'!$F$47</definedName>
    <definedName name="ZF04.4.10._D">'ZF04'!$G$47</definedName>
    <definedName name="ZF04.4.10._E">'ZF04'!$H$47</definedName>
    <definedName name="ZF04.4.10._F">'ZF04'!$I$47</definedName>
    <definedName name="ZF04.4.10._G">'ZF04'!$J$47</definedName>
    <definedName name="ZF04.4.10._H">'ZF04'!$K$47</definedName>
    <definedName name="ZF04.4.2._A">'ZF04'!$D$39</definedName>
    <definedName name="ZF04.4.2._B">'ZF04'!$E$39</definedName>
    <definedName name="ZF04.4.2._C">'ZF04'!$F$39</definedName>
    <definedName name="ZF04.4.2._D">'ZF04'!$G$39</definedName>
    <definedName name="ZF04.4.2._E">'ZF04'!$H$39</definedName>
    <definedName name="ZF04.4.2._F">'ZF04'!$I$39</definedName>
    <definedName name="ZF04.4.2._G">'ZF04'!$J$39</definedName>
    <definedName name="ZF04.4.2._H">'ZF04'!$K$39</definedName>
    <definedName name="ZF04.4.3._A">'ZF04'!$D$40</definedName>
    <definedName name="ZF04.4.3._B">'ZF04'!$E$40</definedName>
    <definedName name="ZF04.4.3._C">'ZF04'!$F$40</definedName>
    <definedName name="ZF04.4.3._D">'ZF04'!$G$40</definedName>
    <definedName name="ZF04.4.3._E">'ZF04'!$H$40</definedName>
    <definedName name="ZF04.4.3._F">'ZF04'!$I$40</definedName>
    <definedName name="ZF04.4.3._G">'ZF04'!$J$40</definedName>
    <definedName name="ZF04.4.3._H">'ZF04'!$K$40</definedName>
    <definedName name="ZF04.4.4._A">'ZF04'!$D$41</definedName>
    <definedName name="ZF04.4.4._B">'ZF04'!$E$41</definedName>
    <definedName name="ZF04.4.4._C">'ZF04'!$F$41</definedName>
    <definedName name="ZF04.4.4._D">'ZF04'!$G$41</definedName>
    <definedName name="ZF04.4.4._E">'ZF04'!$H$41</definedName>
    <definedName name="ZF04.4.4._F">'ZF04'!$I$41</definedName>
    <definedName name="ZF04.4.4._G">'ZF04'!$J$41</definedName>
    <definedName name="ZF04.4.4._H">'ZF04'!$K$41</definedName>
    <definedName name="ZF04.4.5._A">'ZF04'!$D$42</definedName>
    <definedName name="ZF04.4.5._B">'ZF04'!$E$42</definedName>
    <definedName name="ZF04.4.5._C">'ZF04'!$F$42</definedName>
    <definedName name="ZF04.4.5._D">'ZF04'!$G$42</definedName>
    <definedName name="ZF04.4.5._E">'ZF04'!$H$42</definedName>
    <definedName name="ZF04.4.5._F">'ZF04'!$I$42</definedName>
    <definedName name="ZF04.4.5._G">'ZF04'!$J$42</definedName>
    <definedName name="ZF04.4.5._H">'ZF04'!$K$42</definedName>
    <definedName name="ZF04.4.6._A">'ZF04'!$D$43</definedName>
    <definedName name="ZF04.4.6._B">'ZF04'!$E$43</definedName>
    <definedName name="ZF04.4.6._C">'ZF04'!$F$43</definedName>
    <definedName name="ZF04.4.6._D">'ZF04'!$G$43</definedName>
    <definedName name="ZF04.4.6._E">'ZF04'!$H$43</definedName>
    <definedName name="ZF04.4.6._F">'ZF04'!$I$43</definedName>
    <definedName name="ZF04.4.6._G">'ZF04'!$J$43</definedName>
    <definedName name="ZF04.4.6._H">'ZF04'!$K$43</definedName>
    <definedName name="ZF04.4.7._A">'ZF04'!$D$44</definedName>
    <definedName name="ZF04.4.7._B">'ZF04'!$E$44</definedName>
    <definedName name="ZF04.4.7._C">'ZF04'!$F$44</definedName>
    <definedName name="ZF04.4.7._D">'ZF04'!$G$44</definedName>
    <definedName name="ZF04.4.7._E">'ZF04'!$H$44</definedName>
    <definedName name="ZF04.4.7._F">'ZF04'!$I$44</definedName>
    <definedName name="ZF04.4.7._G">'ZF04'!$J$44</definedName>
    <definedName name="ZF04.4.7._H">'ZF04'!$K$44</definedName>
    <definedName name="ZF04.4.8._A">'ZF04'!$D$45</definedName>
    <definedName name="ZF04.4.8._B">'ZF04'!$E$45</definedName>
    <definedName name="ZF04.4.8._C">'ZF04'!$F$45</definedName>
    <definedName name="ZF04.4.8._D">'ZF04'!$G$45</definedName>
    <definedName name="ZF04.4.8._E">'ZF04'!$H$45</definedName>
    <definedName name="ZF04.4.8._F">'ZF04'!$I$45</definedName>
    <definedName name="ZF04.4.8._G">'ZF04'!$J$45</definedName>
    <definedName name="ZF04.4.8._H">'ZF04'!$K$45</definedName>
    <definedName name="ZF04.4.9._A">'ZF04'!$D$46</definedName>
    <definedName name="ZF04.4.9._B">'ZF04'!$E$46</definedName>
    <definedName name="ZF04.4.9._C">'ZF04'!$F$46</definedName>
    <definedName name="ZF04.4.9._D">'ZF04'!$G$46</definedName>
    <definedName name="ZF04.4.9._E">'ZF04'!$H$46</definedName>
    <definedName name="ZF04.4.9._F">'ZF04'!$I$46</definedName>
    <definedName name="ZF04.4.9._G">'ZF04'!$J$46</definedName>
    <definedName name="ZF04.4.9._H">'ZF04'!$K$46</definedName>
    <definedName name="ZF04.5._A">'ZF04'!$D$48</definedName>
    <definedName name="ZF04.5._B">'ZF04'!$E$48</definedName>
    <definedName name="ZF04.5._C">'ZF04'!$F$48</definedName>
    <definedName name="ZF04.5._D">'ZF04'!$G$48</definedName>
    <definedName name="ZF04.5._E">'ZF04'!$H$48</definedName>
    <definedName name="ZF04.5._F">'ZF04'!$I$48</definedName>
    <definedName name="ZF04.5._G">'ZF04'!$J$48</definedName>
    <definedName name="ZF04.5._H">'ZF04'!$K$48</definedName>
  </definedNames>
  <calcPr calcId="162913"/>
</workbook>
</file>

<file path=xl/calcChain.xml><?xml version="1.0" encoding="utf-8"?>
<calcChain xmlns="http://schemas.openxmlformats.org/spreadsheetml/2006/main">
  <c r="D49" i="66" l="1"/>
  <c r="D40" i="94" l="1"/>
  <c r="D47" i="2" l="1"/>
  <c r="D63" i="48" l="1"/>
  <c r="G15" i="42" l="1"/>
  <c r="F66" i="40"/>
  <c r="F65" i="40"/>
  <c r="F64" i="40"/>
  <c r="F63" i="40"/>
  <c r="F62" i="40"/>
  <c r="F61" i="40"/>
  <c r="F60" i="40"/>
  <c r="F59" i="40"/>
  <c r="G56" i="40"/>
  <c r="G54" i="40"/>
  <c r="F54" i="40"/>
  <c r="G52" i="40"/>
  <c r="F55" i="40"/>
  <c r="F52" i="40"/>
  <c r="G47" i="40"/>
  <c r="G48" i="40"/>
  <c r="G49" i="40"/>
  <c r="G50" i="40"/>
  <c r="G51" i="40"/>
  <c r="F48" i="40"/>
  <c r="F49" i="40"/>
  <c r="F50" i="40"/>
  <c r="F51" i="40"/>
  <c r="F47" i="40"/>
  <c r="G45" i="40"/>
  <c r="F45" i="40"/>
  <c r="G44" i="40"/>
  <c r="G43" i="40"/>
  <c r="G42" i="40"/>
  <c r="F44" i="40"/>
  <c r="F43" i="40"/>
  <c r="G41" i="40"/>
  <c r="F42" i="40"/>
  <c r="F41" i="40"/>
  <c r="G40" i="40"/>
  <c r="G39" i="40"/>
  <c r="F40" i="40"/>
  <c r="F39" i="40"/>
  <c r="G36" i="40"/>
  <c r="F36" i="40"/>
  <c r="G35" i="40"/>
  <c r="G34" i="40"/>
  <c r="F35" i="40"/>
  <c r="F34" i="40"/>
  <c r="G28" i="40"/>
  <c r="G29" i="40"/>
  <c r="G30" i="40"/>
  <c r="G31" i="40"/>
  <c r="G32" i="40"/>
  <c r="G33" i="40"/>
  <c r="F33" i="40"/>
  <c r="F28" i="40"/>
  <c r="F32" i="40"/>
  <c r="F31" i="40"/>
  <c r="F30" i="40"/>
  <c r="F29" i="40"/>
  <c r="G25" i="40"/>
  <c r="G26" i="40"/>
  <c r="G27" i="40"/>
  <c r="F27" i="40"/>
  <c r="F25" i="40"/>
  <c r="F26" i="40"/>
  <c r="G16" i="40"/>
  <c r="G17" i="40"/>
  <c r="G18" i="40"/>
  <c r="G19" i="40"/>
  <c r="G20" i="40"/>
  <c r="G21" i="40"/>
  <c r="G22" i="40"/>
  <c r="G23" i="40"/>
  <c r="G24" i="40"/>
  <c r="F24" i="40"/>
  <c r="F16" i="40"/>
  <c r="F23" i="40"/>
  <c r="F22" i="40"/>
  <c r="G7" i="40"/>
  <c r="G8" i="40"/>
  <c r="G9" i="40"/>
  <c r="G10" i="40"/>
  <c r="G11" i="40"/>
  <c r="G12" i="40"/>
  <c r="G13" i="40"/>
  <c r="G14" i="40"/>
  <c r="G15" i="40"/>
  <c r="G6" i="40"/>
  <c r="F21" i="40"/>
  <c r="F20" i="40"/>
  <c r="F19" i="40"/>
  <c r="F18" i="40"/>
  <c r="F17" i="40"/>
  <c r="F12" i="40"/>
  <c r="F9" i="40"/>
  <c r="F11" i="40"/>
  <c r="F10" i="40"/>
  <c r="F15" i="40"/>
  <c r="F6" i="40"/>
  <c r="F14" i="40"/>
  <c r="F13" i="40"/>
  <c r="F8" i="40"/>
  <c r="F7" i="40"/>
  <c r="D59" i="95" l="1"/>
  <c r="E18" i="87" l="1"/>
  <c r="F18" i="87"/>
  <c r="G18" i="87"/>
  <c r="H18" i="87"/>
  <c r="I18" i="87"/>
  <c r="J18" i="87"/>
  <c r="K18" i="87"/>
  <c r="L18" i="87"/>
  <c r="M18" i="87"/>
  <c r="N18" i="87"/>
  <c r="O18" i="87"/>
  <c r="P18" i="87"/>
  <c r="Q18" i="87"/>
  <c r="R18" i="87"/>
  <c r="S18" i="87"/>
  <c r="T18" i="87"/>
  <c r="U18" i="87"/>
  <c r="V18" i="87"/>
  <c r="W18" i="87"/>
  <c r="X18" i="87"/>
  <c r="D18" i="87"/>
  <c r="H33" i="137" l="1"/>
  <c r="E38" i="2" l="1"/>
  <c r="L8" i="67" l="1"/>
  <c r="L9" i="67"/>
  <c r="L10" i="67"/>
  <c r="L11" i="67"/>
  <c r="L12" i="67"/>
  <c r="L13" i="67"/>
  <c r="L7" i="67"/>
  <c r="D21" i="65"/>
  <c r="D39" i="47"/>
  <c r="D43" i="47" l="1"/>
  <c r="F6" i="94" l="1"/>
  <c r="R11" i="31"/>
  <c r="E15" i="69"/>
  <c r="E14" i="69"/>
  <c r="E13" i="69"/>
  <c r="E12" i="69"/>
  <c r="E11" i="69"/>
  <c r="E10" i="69"/>
  <c r="E9" i="69"/>
  <c r="E8" i="69"/>
  <c r="E9" i="64"/>
  <c r="E10" i="64"/>
  <c r="E11" i="64"/>
  <c r="E12" i="64"/>
  <c r="E13" i="64"/>
  <c r="E14" i="64"/>
  <c r="E15" i="64"/>
  <c r="E8" i="64"/>
  <c r="E35" i="2" l="1"/>
  <c r="F22" i="94" l="1"/>
  <c r="E19" i="18" l="1"/>
  <c r="F19" i="18"/>
  <c r="G19" i="18"/>
  <c r="H19" i="18"/>
  <c r="I19" i="18"/>
  <c r="J19" i="18"/>
  <c r="K19" i="18"/>
  <c r="L19" i="18"/>
  <c r="M19" i="18"/>
  <c r="N19" i="18"/>
  <c r="O19" i="18"/>
  <c r="P19" i="18"/>
  <c r="Q19" i="18"/>
  <c r="R19" i="18"/>
  <c r="S19" i="18"/>
  <c r="T19" i="18"/>
  <c r="U19" i="18"/>
  <c r="V19" i="18"/>
  <c r="W19" i="18"/>
  <c r="X19" i="18"/>
  <c r="Y19" i="18"/>
  <c r="Z19" i="18"/>
  <c r="AA19" i="18"/>
  <c r="AB19" i="18"/>
  <c r="AC19" i="18"/>
  <c r="D19" i="18"/>
  <c r="E18" i="86"/>
  <c r="F18" i="86"/>
  <c r="G18" i="86"/>
  <c r="H18" i="86"/>
  <c r="I18" i="86"/>
  <c r="J18" i="86"/>
  <c r="K18" i="86"/>
  <c r="L18" i="86"/>
  <c r="M18" i="86"/>
  <c r="N18" i="86"/>
  <c r="O18" i="86"/>
  <c r="P18" i="86"/>
  <c r="Q18" i="86"/>
  <c r="R18" i="86"/>
  <c r="S18" i="86"/>
  <c r="T18" i="86"/>
  <c r="U18" i="86"/>
  <c r="V18" i="86"/>
  <c r="W18" i="86"/>
  <c r="X18" i="86"/>
  <c r="D18" i="86"/>
  <c r="E7" i="127" l="1"/>
  <c r="E6" i="127"/>
  <c r="D9" i="127" s="1"/>
  <c r="G54" i="136" s="1"/>
  <c r="D19" i="43"/>
  <c r="G53" i="136" s="1"/>
  <c r="J14" i="43"/>
  <c r="J13" i="43"/>
  <c r="J12" i="43"/>
  <c r="J9" i="43"/>
  <c r="J10" i="43"/>
  <c r="J11" i="43"/>
  <c r="J8" i="43"/>
  <c r="E7" i="126"/>
  <c r="E8" i="126"/>
  <c r="E9" i="126"/>
  <c r="E10" i="126"/>
  <c r="E11" i="126"/>
  <c r="E12" i="126"/>
  <c r="E13" i="126"/>
  <c r="E14" i="126"/>
  <c r="E15" i="126"/>
  <c r="E16" i="126"/>
  <c r="E17" i="126"/>
  <c r="E18" i="126"/>
  <c r="E19" i="126"/>
  <c r="E20" i="126"/>
  <c r="E21" i="126"/>
  <c r="E22" i="126"/>
  <c r="E23" i="126"/>
  <c r="E24" i="126"/>
  <c r="E25" i="126"/>
  <c r="E26" i="126"/>
  <c r="E27" i="126"/>
  <c r="E28" i="126"/>
  <c r="E29" i="126"/>
  <c r="E30" i="126"/>
  <c r="E31" i="126"/>
  <c r="E32" i="126"/>
  <c r="E33" i="126"/>
  <c r="E34" i="126"/>
  <c r="E35" i="126"/>
  <c r="E36" i="126"/>
  <c r="E37" i="126"/>
  <c r="E38" i="126"/>
  <c r="E6" i="126"/>
  <c r="F35" i="125"/>
  <c r="F34" i="125"/>
  <c r="F33" i="125"/>
  <c r="F8" i="125"/>
  <c r="F7" i="125"/>
  <c r="F6" i="125"/>
  <c r="F9" i="125"/>
  <c r="F10" i="125"/>
  <c r="F11" i="125"/>
  <c r="F12" i="125"/>
  <c r="F13" i="125"/>
  <c r="F14" i="125"/>
  <c r="F15" i="125"/>
  <c r="F16" i="125"/>
  <c r="F17" i="125"/>
  <c r="F18" i="125"/>
  <c r="F19" i="125"/>
  <c r="F20" i="125"/>
  <c r="F21" i="125"/>
  <c r="F22" i="125"/>
  <c r="F23" i="125"/>
  <c r="F24" i="125"/>
  <c r="F25" i="125"/>
  <c r="F26" i="125"/>
  <c r="F27" i="125"/>
  <c r="F28" i="125"/>
  <c r="F29" i="125"/>
  <c r="F30" i="125"/>
  <c r="F31" i="125"/>
  <c r="F32" i="125"/>
  <c r="E7" i="121"/>
  <c r="E8" i="121"/>
  <c r="E9" i="121"/>
  <c r="E10" i="121"/>
  <c r="E11" i="121"/>
  <c r="E12" i="121"/>
  <c r="E13" i="121"/>
  <c r="E14" i="121"/>
  <c r="E15" i="121"/>
  <c r="E16" i="121"/>
  <c r="E17" i="121"/>
  <c r="E18" i="121"/>
  <c r="E6" i="121"/>
  <c r="D46" i="126" l="1"/>
  <c r="G52" i="136" s="1"/>
  <c r="H37" i="137" l="1"/>
  <c r="H38" i="137"/>
  <c r="D29" i="120"/>
  <c r="G49" i="136" s="1"/>
  <c r="E7" i="120"/>
  <c r="E8" i="120"/>
  <c r="E9" i="120"/>
  <c r="E10" i="120"/>
  <c r="E11" i="120"/>
  <c r="E12" i="120"/>
  <c r="E13" i="120"/>
  <c r="E14" i="120"/>
  <c r="E15" i="120"/>
  <c r="E16" i="120"/>
  <c r="E17" i="120"/>
  <c r="E18" i="120"/>
  <c r="E19" i="120"/>
  <c r="E20" i="120"/>
  <c r="E21" i="120"/>
  <c r="E22" i="120"/>
  <c r="E6" i="120"/>
  <c r="F7" i="95"/>
  <c r="F8" i="95"/>
  <c r="F9" i="95"/>
  <c r="F10" i="95"/>
  <c r="F11" i="95"/>
  <c r="F12" i="95"/>
  <c r="F13" i="95"/>
  <c r="F14" i="95"/>
  <c r="F15" i="95"/>
  <c r="F16" i="95"/>
  <c r="F17" i="95"/>
  <c r="F18" i="95"/>
  <c r="F19" i="95"/>
  <c r="F20" i="95"/>
  <c r="F21" i="95"/>
  <c r="F22" i="95"/>
  <c r="F23" i="95"/>
  <c r="F24" i="95"/>
  <c r="F25" i="95"/>
  <c r="F26" i="95"/>
  <c r="F27" i="95"/>
  <c r="F28" i="95"/>
  <c r="F29" i="95"/>
  <c r="F30" i="95"/>
  <c r="F31" i="95"/>
  <c r="F32" i="95"/>
  <c r="F33" i="95"/>
  <c r="F34" i="95"/>
  <c r="F35" i="95"/>
  <c r="F36" i="95"/>
  <c r="F37" i="95"/>
  <c r="F38" i="95"/>
  <c r="F39" i="95"/>
  <c r="F40" i="95"/>
  <c r="F41" i="95"/>
  <c r="F42" i="95"/>
  <c r="F43" i="95"/>
  <c r="F44" i="95"/>
  <c r="F45" i="95"/>
  <c r="F6" i="95"/>
  <c r="G42" i="136" s="1"/>
  <c r="F24" i="94"/>
  <c r="F25" i="94"/>
  <c r="F26" i="94"/>
  <c r="F27" i="94"/>
  <c r="F28" i="94"/>
  <c r="F29" i="94"/>
  <c r="F30" i="94"/>
  <c r="F23" i="94"/>
  <c r="F8" i="94"/>
  <c r="F9" i="94"/>
  <c r="F10" i="94"/>
  <c r="F11" i="94"/>
  <c r="F12" i="94"/>
  <c r="F13" i="94"/>
  <c r="F14" i="94"/>
  <c r="F15" i="94"/>
  <c r="F16" i="94"/>
  <c r="F17" i="94"/>
  <c r="F18" i="94"/>
  <c r="F19" i="94"/>
  <c r="F20" i="94"/>
  <c r="F21" i="94"/>
  <c r="F7" i="94"/>
  <c r="D38" i="94"/>
  <c r="D37" i="94"/>
  <c r="D36" i="94"/>
  <c r="D35" i="94"/>
  <c r="D33" i="94"/>
  <c r="D34" i="94"/>
  <c r="E20" i="92"/>
  <c r="F20" i="92"/>
  <c r="G20" i="92"/>
  <c r="H20" i="92"/>
  <c r="D20" i="92"/>
  <c r="E20" i="91"/>
  <c r="F20" i="91"/>
  <c r="G20" i="91"/>
  <c r="H20" i="91"/>
  <c r="D20" i="91"/>
  <c r="E16" i="67" l="1"/>
  <c r="F16" i="67"/>
  <c r="G16" i="67"/>
  <c r="H16" i="67"/>
  <c r="I16" i="67"/>
  <c r="J16" i="67"/>
  <c r="K16" i="67"/>
  <c r="D16" i="67"/>
  <c r="D44" i="126" l="1"/>
  <c r="D43" i="126"/>
  <c r="D42" i="126"/>
  <c r="D41" i="126"/>
  <c r="E39" i="125"/>
  <c r="D41" i="125" s="1"/>
  <c r="D38" i="125"/>
  <c r="E38" i="125"/>
  <c r="E43" i="110"/>
  <c r="F43" i="110"/>
  <c r="G43" i="110"/>
  <c r="H43" i="110"/>
  <c r="I43" i="110"/>
  <c r="J43" i="110"/>
  <c r="D43" i="110"/>
  <c r="E42" i="110"/>
  <c r="F42" i="110"/>
  <c r="G42" i="110"/>
  <c r="H42" i="110"/>
  <c r="I42" i="110"/>
  <c r="J42" i="110"/>
  <c r="D42" i="110"/>
  <c r="E41" i="110"/>
  <c r="F41" i="110"/>
  <c r="G41" i="110"/>
  <c r="H41" i="110"/>
  <c r="I41" i="110"/>
  <c r="J41" i="110"/>
  <c r="D41" i="110"/>
  <c r="E40" i="110"/>
  <c r="F40" i="110"/>
  <c r="G40" i="110"/>
  <c r="H40" i="110"/>
  <c r="I40" i="110"/>
  <c r="J40" i="110"/>
  <c r="D40" i="110"/>
  <c r="E39" i="110"/>
  <c r="F39" i="110"/>
  <c r="G39" i="110"/>
  <c r="H39" i="110"/>
  <c r="I39" i="110"/>
  <c r="J39" i="110"/>
  <c r="D39" i="110"/>
  <c r="E38" i="110"/>
  <c r="F38" i="110"/>
  <c r="G38" i="110"/>
  <c r="H38" i="110"/>
  <c r="I38" i="110"/>
  <c r="J38" i="110"/>
  <c r="D38" i="110"/>
  <c r="E37" i="110"/>
  <c r="F37" i="110"/>
  <c r="G37" i="110"/>
  <c r="H37" i="110"/>
  <c r="I37" i="110"/>
  <c r="J37" i="110"/>
  <c r="D37" i="110"/>
  <c r="E36" i="110"/>
  <c r="F36" i="110"/>
  <c r="G36" i="110"/>
  <c r="H36" i="110"/>
  <c r="I36" i="110"/>
  <c r="J36" i="110"/>
  <c r="D36" i="110"/>
  <c r="E35" i="110"/>
  <c r="F35" i="110"/>
  <c r="G35" i="110"/>
  <c r="H35" i="110"/>
  <c r="I35" i="110"/>
  <c r="J35" i="110"/>
  <c r="D35" i="110"/>
  <c r="E34" i="110"/>
  <c r="F34" i="110"/>
  <c r="G34" i="110"/>
  <c r="H34" i="110"/>
  <c r="I34" i="110"/>
  <c r="J34" i="110"/>
  <c r="D34" i="110"/>
  <c r="E57" i="108"/>
  <c r="F57" i="108"/>
  <c r="G57" i="108"/>
  <c r="H57" i="108"/>
  <c r="I57" i="108"/>
  <c r="J57" i="108"/>
  <c r="D57" i="108"/>
  <c r="E56" i="108"/>
  <c r="F56" i="108"/>
  <c r="G56" i="108"/>
  <c r="H56" i="108"/>
  <c r="I56" i="108"/>
  <c r="J56" i="108"/>
  <c r="D56" i="108"/>
  <c r="E55" i="108"/>
  <c r="F55" i="108"/>
  <c r="G55" i="108"/>
  <c r="H55" i="108"/>
  <c r="I55" i="108"/>
  <c r="J55" i="108"/>
  <c r="D55" i="108"/>
  <c r="E54" i="108"/>
  <c r="F54" i="108"/>
  <c r="G54" i="108"/>
  <c r="H54" i="108"/>
  <c r="I54" i="108"/>
  <c r="J54" i="108"/>
  <c r="D54" i="108"/>
  <c r="E53" i="108"/>
  <c r="F53" i="108"/>
  <c r="G53" i="108"/>
  <c r="H53" i="108"/>
  <c r="I53" i="108"/>
  <c r="J53" i="108"/>
  <c r="D53" i="108"/>
  <c r="E52" i="108"/>
  <c r="F52" i="108"/>
  <c r="G52" i="108"/>
  <c r="H52" i="108"/>
  <c r="I52" i="108"/>
  <c r="J52" i="108"/>
  <c r="D52" i="108"/>
  <c r="E51" i="108"/>
  <c r="F51" i="108"/>
  <c r="G51" i="108"/>
  <c r="H51" i="108"/>
  <c r="I51" i="108"/>
  <c r="J51" i="108"/>
  <c r="D51" i="108"/>
  <c r="E50" i="108"/>
  <c r="F50" i="108"/>
  <c r="G50" i="108"/>
  <c r="H50" i="108"/>
  <c r="I50" i="108"/>
  <c r="J50" i="108"/>
  <c r="D50" i="108"/>
  <c r="E49" i="108"/>
  <c r="F49" i="108"/>
  <c r="G49" i="108"/>
  <c r="H49" i="108"/>
  <c r="I49" i="108"/>
  <c r="J49" i="108"/>
  <c r="D49" i="108"/>
  <c r="E48" i="108"/>
  <c r="F48" i="108"/>
  <c r="G48" i="108"/>
  <c r="H48" i="108"/>
  <c r="I48" i="108"/>
  <c r="J48" i="108"/>
  <c r="D48" i="108"/>
  <c r="E47" i="108"/>
  <c r="F47" i="108"/>
  <c r="G47" i="108"/>
  <c r="H47" i="108"/>
  <c r="I47" i="108"/>
  <c r="J47" i="108"/>
  <c r="D47" i="108"/>
  <c r="E46" i="108"/>
  <c r="F46" i="108"/>
  <c r="G46" i="108"/>
  <c r="H46" i="108"/>
  <c r="I46" i="108"/>
  <c r="J46" i="108"/>
  <c r="D46" i="108"/>
  <c r="G51" i="136" l="1"/>
  <c r="M12" i="38"/>
  <c r="M13" i="38"/>
  <c r="M14" i="38"/>
  <c r="K17" i="38"/>
  <c r="L17" i="38"/>
  <c r="Y8" i="5"/>
  <c r="Y9" i="5"/>
  <c r="Y10" i="5"/>
  <c r="Y11" i="5"/>
  <c r="Y12" i="5"/>
  <c r="Y13" i="5"/>
  <c r="Y14" i="5"/>
  <c r="Y7" i="5"/>
  <c r="F7" i="54"/>
  <c r="F8" i="54"/>
  <c r="F9" i="54"/>
  <c r="F10" i="54"/>
  <c r="F11" i="54"/>
  <c r="F12" i="54"/>
  <c r="F13" i="54"/>
  <c r="F14" i="54"/>
  <c r="F15" i="54"/>
  <c r="F16" i="54"/>
  <c r="F17" i="54"/>
  <c r="F18" i="54"/>
  <c r="F19" i="54"/>
  <c r="F20" i="54"/>
  <c r="F21" i="54"/>
  <c r="F22" i="54"/>
  <c r="F23" i="54"/>
  <c r="F6" i="54"/>
  <c r="D23" i="121" l="1"/>
  <c r="D22" i="121"/>
  <c r="D21" i="121"/>
  <c r="D25" i="121" s="1"/>
  <c r="G50" i="136" s="1"/>
  <c r="D27" i="120"/>
  <c r="D26" i="120"/>
  <c r="D25" i="120"/>
  <c r="E16" i="109"/>
  <c r="F16" i="109"/>
  <c r="G16" i="109"/>
  <c r="H16" i="109"/>
  <c r="I16" i="109"/>
  <c r="J16" i="109"/>
  <c r="D16" i="109"/>
  <c r="E55" i="101"/>
  <c r="F55" i="101"/>
  <c r="G55" i="101"/>
  <c r="H55" i="101"/>
  <c r="I55" i="101"/>
  <c r="J55" i="101"/>
  <c r="K55" i="101"/>
  <c r="D55" i="101"/>
  <c r="E54" i="101"/>
  <c r="F54" i="101"/>
  <c r="G54" i="101"/>
  <c r="H54" i="101"/>
  <c r="I54" i="101"/>
  <c r="J54" i="101"/>
  <c r="K54" i="101"/>
  <c r="D54" i="101"/>
  <c r="E53" i="101"/>
  <c r="F53" i="101"/>
  <c r="G53" i="101"/>
  <c r="H53" i="101"/>
  <c r="I53" i="101"/>
  <c r="J53" i="101"/>
  <c r="K53" i="101"/>
  <c r="D53" i="101"/>
  <c r="E52" i="101"/>
  <c r="F52" i="101"/>
  <c r="G52" i="101"/>
  <c r="H52" i="101"/>
  <c r="I52" i="101"/>
  <c r="J52" i="101"/>
  <c r="K52" i="101"/>
  <c r="E51" i="101"/>
  <c r="F51" i="101"/>
  <c r="G51" i="101"/>
  <c r="H51" i="101"/>
  <c r="I51" i="101"/>
  <c r="J51" i="101"/>
  <c r="K51" i="101"/>
  <c r="D52" i="101"/>
  <c r="D51" i="101"/>
  <c r="E55" i="100"/>
  <c r="F55" i="100"/>
  <c r="G55" i="100"/>
  <c r="H55" i="100"/>
  <c r="I55" i="100"/>
  <c r="J55" i="100"/>
  <c r="K55" i="100"/>
  <c r="D55" i="100"/>
  <c r="E54" i="100"/>
  <c r="F54" i="100"/>
  <c r="G54" i="100"/>
  <c r="H54" i="100"/>
  <c r="I54" i="100"/>
  <c r="J54" i="100"/>
  <c r="K54" i="100"/>
  <c r="D54" i="100"/>
  <c r="E53" i="100"/>
  <c r="F53" i="100"/>
  <c r="G53" i="100"/>
  <c r="H53" i="100"/>
  <c r="I53" i="100"/>
  <c r="J53" i="100"/>
  <c r="K53" i="100"/>
  <c r="D53" i="100"/>
  <c r="E52" i="100"/>
  <c r="F52" i="100"/>
  <c r="G52" i="100"/>
  <c r="H52" i="100"/>
  <c r="I52" i="100"/>
  <c r="J52" i="100"/>
  <c r="K52" i="100"/>
  <c r="D52" i="100"/>
  <c r="E51" i="100"/>
  <c r="F51" i="100"/>
  <c r="G51" i="100"/>
  <c r="H51" i="100"/>
  <c r="I51" i="100"/>
  <c r="J51" i="100"/>
  <c r="K51" i="100"/>
  <c r="D51" i="100"/>
  <c r="E57" i="95"/>
  <c r="E56" i="95"/>
  <c r="E55" i="95"/>
  <c r="E54" i="95"/>
  <c r="E53" i="95"/>
  <c r="E52" i="95"/>
  <c r="E51" i="95"/>
  <c r="E50" i="95"/>
  <c r="E49" i="95"/>
  <c r="E48" i="95"/>
  <c r="E11" i="93"/>
  <c r="F11" i="93"/>
  <c r="D11" i="93"/>
  <c r="E17" i="88"/>
  <c r="F17" i="88"/>
  <c r="G17" i="88"/>
  <c r="H17" i="88"/>
  <c r="I17" i="88"/>
  <c r="J17" i="88"/>
  <c r="K17" i="88"/>
  <c r="L17" i="88"/>
  <c r="D17" i="88"/>
  <c r="E16" i="85"/>
  <c r="F16" i="85"/>
  <c r="G16" i="85"/>
  <c r="D16" i="85"/>
  <c r="G41" i="136" l="1"/>
  <c r="E16" i="84"/>
  <c r="F16" i="84"/>
  <c r="G16" i="84"/>
  <c r="H16" i="84"/>
  <c r="I16" i="84"/>
  <c r="D16" i="84"/>
  <c r="Q8" i="81"/>
  <c r="Q9" i="81"/>
  <c r="Q10" i="81"/>
  <c r="Q11" i="81"/>
  <c r="Q12" i="81"/>
  <c r="Q13" i="81"/>
  <c r="Q14" i="81"/>
  <c r="Q15" i="81"/>
  <c r="Q16" i="81"/>
  <c r="Q17" i="81"/>
  <c r="Q18" i="81"/>
  <c r="Q19" i="81"/>
  <c r="Q20" i="81"/>
  <c r="Q21" i="81"/>
  <c r="Q22" i="81"/>
  <c r="Q23" i="81"/>
  <c r="Q24" i="81"/>
  <c r="Q25" i="81"/>
  <c r="Q26" i="81"/>
  <c r="Q27" i="81"/>
  <c r="Q28" i="81"/>
  <c r="Q29" i="81"/>
  <c r="Q30" i="81"/>
  <c r="Q31" i="81"/>
  <c r="Q32" i="81"/>
  <c r="Q33" i="81"/>
  <c r="Q34" i="81"/>
  <c r="Q35" i="81"/>
  <c r="Q36" i="81"/>
  <c r="Q37" i="81"/>
  <c r="Q38" i="81"/>
  <c r="Q39" i="81"/>
  <c r="Q7" i="81"/>
  <c r="E46" i="81"/>
  <c r="F46" i="81"/>
  <c r="G46" i="81"/>
  <c r="H46" i="81"/>
  <c r="I46" i="81"/>
  <c r="J46" i="81"/>
  <c r="K46" i="81"/>
  <c r="L46" i="81"/>
  <c r="M46" i="81"/>
  <c r="N46" i="81"/>
  <c r="O46" i="81"/>
  <c r="D46" i="81"/>
  <c r="E45" i="81"/>
  <c r="F45" i="81"/>
  <c r="G45" i="81"/>
  <c r="H45" i="81"/>
  <c r="I45" i="81"/>
  <c r="J45" i="81"/>
  <c r="K45" i="81"/>
  <c r="L45" i="81"/>
  <c r="M45" i="81"/>
  <c r="N45" i="81"/>
  <c r="O45" i="81"/>
  <c r="D45" i="81"/>
  <c r="N43" i="81"/>
  <c r="O43" i="81"/>
  <c r="E44" i="81"/>
  <c r="F44" i="81"/>
  <c r="G44" i="81"/>
  <c r="H44" i="81"/>
  <c r="I44" i="81"/>
  <c r="J44" i="81"/>
  <c r="K44" i="81"/>
  <c r="L44" i="81"/>
  <c r="M44" i="81"/>
  <c r="N44" i="81"/>
  <c r="O44" i="81"/>
  <c r="D44" i="81"/>
  <c r="E43" i="81"/>
  <c r="F43" i="81"/>
  <c r="G43" i="81"/>
  <c r="H43" i="81"/>
  <c r="I43" i="81"/>
  <c r="J43" i="81"/>
  <c r="K43" i="81"/>
  <c r="L43" i="81"/>
  <c r="M43" i="81"/>
  <c r="D43" i="81"/>
  <c r="E42" i="81"/>
  <c r="F42" i="81"/>
  <c r="G42" i="81"/>
  <c r="H42" i="81"/>
  <c r="I42" i="81"/>
  <c r="J42" i="81"/>
  <c r="K42" i="81"/>
  <c r="L42" i="81"/>
  <c r="M42" i="81"/>
  <c r="N42" i="81"/>
  <c r="O42" i="81"/>
  <c r="D42" i="81"/>
  <c r="E13" i="75" l="1"/>
  <c r="F13" i="75"/>
  <c r="G13" i="75"/>
  <c r="H13" i="75"/>
  <c r="I13" i="75"/>
  <c r="J13" i="75"/>
  <c r="K13" i="75"/>
  <c r="L13" i="75"/>
  <c r="M13" i="75"/>
  <c r="N13" i="75"/>
  <c r="O13" i="75"/>
  <c r="P13" i="75"/>
  <c r="Q13" i="75"/>
  <c r="R13" i="75"/>
  <c r="S13" i="75"/>
  <c r="T13" i="75"/>
  <c r="U13" i="75"/>
  <c r="V13" i="75"/>
  <c r="W13" i="75"/>
  <c r="X13" i="75"/>
  <c r="Y13" i="75"/>
  <c r="Z13" i="75"/>
  <c r="AA13" i="75"/>
  <c r="AB13" i="75"/>
  <c r="AC13" i="75"/>
  <c r="AD13" i="75"/>
  <c r="AE13" i="75"/>
  <c r="AF13" i="75"/>
  <c r="AG13" i="75"/>
  <c r="AH13" i="75"/>
  <c r="AI13" i="75"/>
  <c r="D13" i="75"/>
  <c r="D21" i="69"/>
  <c r="N8" i="67"/>
  <c r="N9" i="67"/>
  <c r="N10" i="67"/>
  <c r="N11" i="67"/>
  <c r="N12" i="67"/>
  <c r="N13" i="67"/>
  <c r="N7" i="67"/>
  <c r="E47" i="66"/>
  <c r="F47" i="66"/>
  <c r="D47" i="66"/>
  <c r="E45" i="66"/>
  <c r="F45" i="66"/>
  <c r="E44" i="66"/>
  <c r="F44" i="66"/>
  <c r="D45" i="66"/>
  <c r="E43" i="66"/>
  <c r="F43" i="66"/>
  <c r="D43" i="66"/>
  <c r="D44" i="66"/>
  <c r="E42" i="66"/>
  <c r="F42" i="66"/>
  <c r="D42" i="66"/>
  <c r="D23" i="65"/>
  <c r="D22" i="65"/>
  <c r="D21" i="64"/>
  <c r="E23" i="57"/>
  <c r="F23" i="57"/>
  <c r="G23" i="57"/>
  <c r="H23" i="57"/>
  <c r="E22" i="57"/>
  <c r="F22" i="57"/>
  <c r="G22" i="57"/>
  <c r="H22" i="57"/>
  <c r="E21" i="57"/>
  <c r="F21" i="57"/>
  <c r="G21" i="57"/>
  <c r="H21" i="57"/>
  <c r="D23" i="57"/>
  <c r="D22" i="57"/>
  <c r="D21" i="57"/>
  <c r="E29" i="54"/>
  <c r="E28" i="54"/>
  <c r="E27" i="54"/>
  <c r="D31" i="54" s="1"/>
  <c r="G16" i="136" s="1"/>
  <c r="E26" i="54"/>
  <c r="E29" i="55"/>
  <c r="F29" i="55"/>
  <c r="G29" i="55"/>
  <c r="H29" i="55"/>
  <c r="E28" i="55"/>
  <c r="F28" i="55"/>
  <c r="G28" i="55"/>
  <c r="H28" i="55"/>
  <c r="E27" i="55"/>
  <c r="F27" i="55"/>
  <c r="G27" i="55"/>
  <c r="H27" i="55"/>
  <c r="E26" i="55"/>
  <c r="F26" i="55"/>
  <c r="G26" i="55"/>
  <c r="H26" i="55"/>
  <c r="E31" i="56"/>
  <c r="F31" i="56"/>
  <c r="G31" i="56"/>
  <c r="H31" i="56"/>
  <c r="E30" i="56"/>
  <c r="F30" i="56"/>
  <c r="G30" i="56"/>
  <c r="H30" i="56"/>
  <c r="E32" i="56"/>
  <c r="F32" i="56"/>
  <c r="G32" i="56"/>
  <c r="H32" i="56"/>
  <c r="E29" i="56"/>
  <c r="F29" i="56"/>
  <c r="G29" i="56"/>
  <c r="H29" i="56"/>
  <c r="D32" i="56"/>
  <c r="D31" i="56"/>
  <c r="D30" i="56"/>
  <c r="D29" i="56"/>
  <c r="D27" i="55"/>
  <c r="D28" i="55"/>
  <c r="D29" i="55"/>
  <c r="D26" i="55" l="1"/>
  <c r="D29" i="54"/>
  <c r="D28" i="54"/>
  <c r="D27" i="54"/>
  <c r="D26" i="54"/>
  <c r="D29" i="53"/>
  <c r="D28" i="53"/>
  <c r="D27" i="53"/>
  <c r="D26" i="53"/>
  <c r="D19" i="52"/>
  <c r="D18" i="52"/>
  <c r="D17" i="52"/>
  <c r="D48" i="2"/>
  <c r="D46" i="2"/>
  <c r="D45" i="2"/>
  <c r="D68" i="48" l="1"/>
  <c r="D67" i="48"/>
  <c r="D66" i="48"/>
  <c r="D65" i="48"/>
  <c r="D64" i="48"/>
  <c r="D62" i="48"/>
  <c r="D61" i="48"/>
  <c r="D42" i="47"/>
  <c r="D41" i="47"/>
  <c r="D40" i="47"/>
  <c r="D38" i="47"/>
  <c r="D37" i="47"/>
  <c r="D41" i="46"/>
  <c r="D47" i="46"/>
  <c r="D46" i="46"/>
  <c r="D45" i="46"/>
  <c r="D44" i="46"/>
  <c r="D43" i="46"/>
  <c r="D42" i="46"/>
  <c r="D40" i="46"/>
  <c r="D39" i="46"/>
  <c r="E9" i="2" l="1"/>
  <c r="E8" i="2"/>
  <c r="E7" i="2"/>
  <c r="E6" i="2"/>
  <c r="AJ8" i="75" l="1"/>
  <c r="AJ9" i="75"/>
  <c r="AJ10" i="75"/>
  <c r="AJ7" i="75"/>
  <c r="E7" i="69"/>
  <c r="E16" i="69"/>
  <c r="E17" i="69"/>
  <c r="E18" i="69"/>
  <c r="E6" i="69"/>
  <c r="G7" i="66"/>
  <c r="G8" i="66"/>
  <c r="G9" i="66"/>
  <c r="G10" i="66"/>
  <c r="G11" i="66"/>
  <c r="G12" i="66"/>
  <c r="G13" i="66"/>
  <c r="G14" i="66"/>
  <c r="G15" i="66"/>
  <c r="G16" i="66"/>
  <c r="G17" i="66"/>
  <c r="G18" i="66"/>
  <c r="G19" i="66"/>
  <c r="G20" i="66"/>
  <c r="G21" i="66"/>
  <c r="G22" i="66"/>
  <c r="G23" i="66"/>
  <c r="G24" i="66"/>
  <c r="G25" i="66"/>
  <c r="G26" i="66"/>
  <c r="G27" i="66"/>
  <c r="G28" i="66"/>
  <c r="G29" i="66"/>
  <c r="G30" i="66"/>
  <c r="G31" i="66"/>
  <c r="G32" i="66"/>
  <c r="G33" i="66"/>
  <c r="G34" i="66"/>
  <c r="G35" i="66"/>
  <c r="G36" i="66"/>
  <c r="G37" i="66"/>
  <c r="G38" i="66"/>
  <c r="G39" i="66"/>
  <c r="G6" i="66"/>
  <c r="E7" i="65"/>
  <c r="E8" i="65"/>
  <c r="E9" i="65"/>
  <c r="E10" i="65"/>
  <c r="E11" i="65"/>
  <c r="E12" i="65"/>
  <c r="E13" i="65"/>
  <c r="E14" i="65"/>
  <c r="E15" i="65"/>
  <c r="E16" i="65"/>
  <c r="E17" i="65"/>
  <c r="E18" i="65"/>
  <c r="E6" i="65"/>
  <c r="E7" i="64"/>
  <c r="E16" i="64"/>
  <c r="E17" i="64"/>
  <c r="E18" i="64"/>
  <c r="E6" i="64"/>
  <c r="D23" i="64" s="1"/>
  <c r="G20" i="136" s="1"/>
  <c r="I7" i="57"/>
  <c r="I8" i="57"/>
  <c r="I9" i="57"/>
  <c r="I10" i="57"/>
  <c r="I11" i="57"/>
  <c r="I12" i="57"/>
  <c r="I13" i="57"/>
  <c r="I14" i="57"/>
  <c r="I15" i="57"/>
  <c r="I16" i="57"/>
  <c r="I17" i="57"/>
  <c r="I18" i="57"/>
  <c r="I6" i="57"/>
  <c r="I7" i="56"/>
  <c r="I8" i="56"/>
  <c r="I9" i="56"/>
  <c r="I10" i="56"/>
  <c r="I11" i="56"/>
  <c r="I12" i="56"/>
  <c r="I13" i="56"/>
  <c r="I14" i="56"/>
  <c r="I15" i="56"/>
  <c r="I16" i="56"/>
  <c r="I17" i="56"/>
  <c r="I18" i="56"/>
  <c r="I19" i="56"/>
  <c r="I20" i="56"/>
  <c r="I21" i="56"/>
  <c r="I22" i="56"/>
  <c r="I23" i="56"/>
  <c r="I24" i="56"/>
  <c r="I25" i="56"/>
  <c r="I26" i="56"/>
  <c r="I6" i="56"/>
  <c r="I7" i="55"/>
  <c r="I8" i="55"/>
  <c r="I9" i="55"/>
  <c r="I10" i="55"/>
  <c r="I11" i="55"/>
  <c r="I12" i="55"/>
  <c r="I13" i="55"/>
  <c r="I14" i="55"/>
  <c r="I15" i="55"/>
  <c r="I16" i="55"/>
  <c r="I17" i="55"/>
  <c r="I18" i="55"/>
  <c r="I19" i="55"/>
  <c r="I20" i="55"/>
  <c r="I21" i="55"/>
  <c r="I22" i="55"/>
  <c r="I23" i="55"/>
  <c r="I6" i="55"/>
  <c r="D31" i="55" s="1"/>
  <c r="G17" i="136" s="1"/>
  <c r="E7" i="53"/>
  <c r="E8" i="53"/>
  <c r="E9" i="53"/>
  <c r="E10" i="53"/>
  <c r="E11" i="53"/>
  <c r="E12" i="53"/>
  <c r="E13" i="53"/>
  <c r="E14" i="53"/>
  <c r="E15" i="53"/>
  <c r="E16" i="53"/>
  <c r="E17" i="53"/>
  <c r="E18" i="53"/>
  <c r="E19" i="53"/>
  <c r="E20" i="53"/>
  <c r="E21" i="53"/>
  <c r="E22" i="53"/>
  <c r="E23" i="53"/>
  <c r="E6" i="53"/>
  <c r="E7" i="52"/>
  <c r="E8" i="52"/>
  <c r="E9" i="52"/>
  <c r="E10" i="52"/>
  <c r="E11" i="52"/>
  <c r="E12" i="52"/>
  <c r="E13" i="52"/>
  <c r="E14" i="52"/>
  <c r="E6" i="52"/>
  <c r="K7" i="110"/>
  <c r="K8" i="110"/>
  <c r="K9" i="110"/>
  <c r="K10" i="110"/>
  <c r="K11" i="110"/>
  <c r="K12" i="110"/>
  <c r="K13" i="110"/>
  <c r="K14" i="110"/>
  <c r="K15" i="110"/>
  <c r="K16" i="110"/>
  <c r="K17" i="110"/>
  <c r="K18" i="110"/>
  <c r="K19" i="110"/>
  <c r="K20" i="110"/>
  <c r="K21" i="110"/>
  <c r="K22" i="110"/>
  <c r="K23" i="110"/>
  <c r="K24" i="110"/>
  <c r="K25" i="110"/>
  <c r="K26" i="110"/>
  <c r="K27" i="110"/>
  <c r="K28" i="110"/>
  <c r="K29" i="110"/>
  <c r="K30" i="110"/>
  <c r="K31" i="110"/>
  <c r="K6" i="110"/>
  <c r="D45" i="110" s="1"/>
  <c r="G48" i="136" s="1"/>
  <c r="K7" i="109"/>
  <c r="K8" i="109"/>
  <c r="K9" i="109"/>
  <c r="K10" i="109"/>
  <c r="K11" i="109"/>
  <c r="K12" i="109"/>
  <c r="K13" i="109"/>
  <c r="K6" i="109"/>
  <c r="D18" i="109" s="1"/>
  <c r="G47" i="136" s="1"/>
  <c r="K7" i="108"/>
  <c r="K8" i="108"/>
  <c r="K9" i="108"/>
  <c r="K10" i="108"/>
  <c r="K11" i="108"/>
  <c r="K12" i="108"/>
  <c r="K13" i="108"/>
  <c r="K14" i="108"/>
  <c r="K15" i="108"/>
  <c r="K16" i="108"/>
  <c r="K17" i="108"/>
  <c r="K18" i="108"/>
  <c r="K19" i="108"/>
  <c r="K20" i="108"/>
  <c r="K21" i="108"/>
  <c r="K22" i="108"/>
  <c r="K23" i="108"/>
  <c r="K24" i="108"/>
  <c r="K25" i="108"/>
  <c r="K26" i="108"/>
  <c r="K27" i="108"/>
  <c r="K28" i="108"/>
  <c r="K29" i="108"/>
  <c r="K30" i="108"/>
  <c r="K31" i="108"/>
  <c r="K32" i="108"/>
  <c r="K33" i="108"/>
  <c r="K34" i="108"/>
  <c r="K35" i="108"/>
  <c r="K36" i="108"/>
  <c r="K37" i="108"/>
  <c r="K38" i="108"/>
  <c r="K39" i="108"/>
  <c r="K40" i="108"/>
  <c r="K41" i="108"/>
  <c r="K42" i="108"/>
  <c r="K43" i="108"/>
  <c r="K6" i="108"/>
  <c r="D25" i="57" l="1"/>
  <c r="G19" i="136" s="1"/>
  <c r="D59" i="108"/>
  <c r="G46" i="136" s="1"/>
  <c r="D15" i="75"/>
  <c r="D23" i="69"/>
  <c r="G24" i="136" s="1"/>
  <c r="G22" i="136"/>
  <c r="D25" i="65"/>
  <c r="G21" i="136" s="1"/>
  <c r="D34" i="56"/>
  <c r="G18" i="136" s="1"/>
  <c r="D31" i="53"/>
  <c r="G15" i="136" s="1"/>
  <c r="D21" i="52"/>
  <c r="G14" i="136" s="1"/>
  <c r="D18" i="67"/>
  <c r="G23" i="136" s="1"/>
  <c r="L8" i="101"/>
  <c r="L9" i="101"/>
  <c r="L10" i="101"/>
  <c r="L11" i="101"/>
  <c r="L12" i="101"/>
  <c r="L13" i="101"/>
  <c r="L14" i="101"/>
  <c r="L15" i="101"/>
  <c r="L16" i="101"/>
  <c r="L17" i="101"/>
  <c r="L18" i="101"/>
  <c r="L19" i="101"/>
  <c r="L20" i="101"/>
  <c r="L21" i="101"/>
  <c r="L22" i="101"/>
  <c r="L23" i="101"/>
  <c r="L24" i="101"/>
  <c r="L25" i="101"/>
  <c r="L26" i="101"/>
  <c r="L27" i="101"/>
  <c r="L28" i="101"/>
  <c r="L29" i="101"/>
  <c r="L30" i="101"/>
  <c r="L31" i="101"/>
  <c r="L32" i="101"/>
  <c r="L33" i="101"/>
  <c r="L34" i="101"/>
  <c r="L35" i="101"/>
  <c r="L36" i="101"/>
  <c r="L37" i="101"/>
  <c r="L38" i="101"/>
  <c r="L39" i="101"/>
  <c r="L40" i="101"/>
  <c r="L41" i="101"/>
  <c r="L42" i="101"/>
  <c r="L43" i="101"/>
  <c r="L44" i="101"/>
  <c r="L45" i="101"/>
  <c r="L46" i="101"/>
  <c r="L47" i="101"/>
  <c r="L48" i="101"/>
  <c r="L7" i="101"/>
  <c r="L8" i="100"/>
  <c r="L9" i="100"/>
  <c r="L10" i="100"/>
  <c r="L11" i="100"/>
  <c r="L12" i="100"/>
  <c r="L13" i="100"/>
  <c r="L14" i="100"/>
  <c r="L15" i="100"/>
  <c r="L16" i="100"/>
  <c r="L17" i="100"/>
  <c r="L18" i="100"/>
  <c r="L19" i="100"/>
  <c r="L20" i="100"/>
  <c r="L21" i="100"/>
  <c r="L22" i="100"/>
  <c r="L23" i="100"/>
  <c r="L24" i="100"/>
  <c r="L25" i="100"/>
  <c r="L26" i="100"/>
  <c r="L27" i="100"/>
  <c r="L28" i="100"/>
  <c r="L29" i="100"/>
  <c r="L30" i="100"/>
  <c r="L31" i="100"/>
  <c r="L32" i="100"/>
  <c r="L33" i="100"/>
  <c r="L34" i="100"/>
  <c r="L35" i="100"/>
  <c r="L36" i="100"/>
  <c r="L37" i="100"/>
  <c r="L38" i="100"/>
  <c r="L39" i="100"/>
  <c r="L40" i="100"/>
  <c r="L41" i="100"/>
  <c r="L42" i="100"/>
  <c r="L43" i="100"/>
  <c r="L44" i="100"/>
  <c r="L45" i="100"/>
  <c r="L46" i="100"/>
  <c r="L47" i="100"/>
  <c r="L48" i="100"/>
  <c r="L7" i="100"/>
  <c r="D57" i="101" l="1"/>
  <c r="G45" i="136" s="1"/>
  <c r="D57" i="100"/>
  <c r="G44" i="136" s="1"/>
  <c r="G25" i="136"/>
  <c r="H25" i="137"/>
  <c r="E6" i="47"/>
  <c r="I17" i="43" l="1"/>
  <c r="H17" i="43"/>
  <c r="G17" i="43"/>
  <c r="F17" i="43"/>
  <c r="E17" i="43"/>
  <c r="D17" i="43"/>
  <c r="AD16" i="18"/>
  <c r="AD15" i="18"/>
  <c r="AD14" i="18"/>
  <c r="AD13" i="18"/>
  <c r="AD12" i="18"/>
  <c r="AD11" i="18"/>
  <c r="AD10" i="18"/>
  <c r="AD9" i="18"/>
  <c r="AD8" i="18"/>
  <c r="AD7" i="18"/>
  <c r="G14" i="94"/>
  <c r="G13" i="94"/>
  <c r="G12" i="94"/>
  <c r="G11" i="94"/>
  <c r="G10" i="94"/>
  <c r="G9" i="94"/>
  <c r="G8" i="94"/>
  <c r="G7" i="94"/>
  <c r="G6" i="94"/>
  <c r="G8" i="93"/>
  <c r="G7" i="93"/>
  <c r="G6" i="93"/>
  <c r="I17" i="92"/>
  <c r="I16" i="92"/>
  <c r="I15" i="92"/>
  <c r="I14" i="92"/>
  <c r="I13" i="92"/>
  <c r="I12" i="92"/>
  <c r="I11" i="92"/>
  <c r="I10" i="92"/>
  <c r="I9" i="92"/>
  <c r="I8" i="92"/>
  <c r="I7" i="92"/>
  <c r="I17" i="91"/>
  <c r="I16" i="91"/>
  <c r="I15" i="91"/>
  <c r="I14" i="91"/>
  <c r="I13" i="91"/>
  <c r="I12" i="91"/>
  <c r="I11" i="91"/>
  <c r="I10" i="91"/>
  <c r="I9" i="91"/>
  <c r="I8" i="91"/>
  <c r="I7" i="91"/>
  <c r="M14" i="88"/>
  <c r="M13" i="88"/>
  <c r="M12" i="88"/>
  <c r="M11" i="88"/>
  <c r="M10" i="88"/>
  <c r="M9" i="88"/>
  <c r="M8" i="88"/>
  <c r="M7" i="88"/>
  <c r="D19" i="88" s="1"/>
  <c r="G37" i="136" s="1"/>
  <c r="J17" i="38"/>
  <c r="I17" i="38"/>
  <c r="H17" i="38"/>
  <c r="G17" i="38"/>
  <c r="F17" i="38"/>
  <c r="E17" i="38"/>
  <c r="D17" i="38"/>
  <c r="M11" i="38"/>
  <c r="M10" i="38"/>
  <c r="M9" i="38"/>
  <c r="M8" i="38"/>
  <c r="M7" i="38"/>
  <c r="Y15" i="87"/>
  <c r="Y14" i="87"/>
  <c r="Y13" i="87"/>
  <c r="Y12" i="87"/>
  <c r="Y11" i="87"/>
  <c r="Y10" i="87"/>
  <c r="Y9" i="87"/>
  <c r="Y8" i="87"/>
  <c r="D20" i="87" s="1"/>
  <c r="G35" i="136" s="1"/>
  <c r="Y15" i="86"/>
  <c r="Y14" i="86"/>
  <c r="Y13" i="86"/>
  <c r="Y12" i="86"/>
  <c r="Y11" i="86"/>
  <c r="Y10" i="86"/>
  <c r="Y9" i="86"/>
  <c r="Y8" i="86"/>
  <c r="D20" i="86" s="1"/>
  <c r="G34" i="136" s="1"/>
  <c r="H13" i="85"/>
  <c r="H12" i="85"/>
  <c r="H11" i="85"/>
  <c r="H10" i="85"/>
  <c r="H9" i="85"/>
  <c r="H8" i="85"/>
  <c r="H7" i="85"/>
  <c r="H6" i="85"/>
  <c r="J13" i="84"/>
  <c r="J12" i="84"/>
  <c r="J11" i="84"/>
  <c r="J10" i="84"/>
  <c r="J9" i="84"/>
  <c r="J8" i="84"/>
  <c r="J7" i="84"/>
  <c r="J6" i="84"/>
  <c r="P39" i="81"/>
  <c r="P38" i="81"/>
  <c r="P37" i="81"/>
  <c r="P36" i="81"/>
  <c r="P35" i="81"/>
  <c r="P34" i="81"/>
  <c r="P33" i="81"/>
  <c r="P32" i="81"/>
  <c r="P31" i="81"/>
  <c r="P30" i="81"/>
  <c r="P29" i="81"/>
  <c r="P28" i="81"/>
  <c r="P27" i="81"/>
  <c r="P26" i="81"/>
  <c r="P25" i="81"/>
  <c r="P24" i="81"/>
  <c r="P23" i="81"/>
  <c r="P22" i="81"/>
  <c r="P21" i="81"/>
  <c r="P20" i="81"/>
  <c r="P19" i="81"/>
  <c r="P18" i="81"/>
  <c r="P17" i="81"/>
  <c r="P16" i="81"/>
  <c r="P15" i="81"/>
  <c r="P14" i="81"/>
  <c r="P13" i="81"/>
  <c r="P12" i="81"/>
  <c r="P11" i="81"/>
  <c r="P10" i="81"/>
  <c r="P9" i="81"/>
  <c r="P8" i="81"/>
  <c r="P7" i="81"/>
  <c r="X18" i="30"/>
  <c r="W18" i="30"/>
  <c r="V18" i="30"/>
  <c r="U18" i="30"/>
  <c r="T18" i="30"/>
  <c r="S18" i="30"/>
  <c r="R18" i="30"/>
  <c r="Q18" i="30"/>
  <c r="P18" i="30"/>
  <c r="O18" i="30"/>
  <c r="N18" i="30"/>
  <c r="M18" i="30"/>
  <c r="L18" i="30"/>
  <c r="K18" i="30"/>
  <c r="J18" i="30"/>
  <c r="I18" i="30"/>
  <c r="H18" i="30"/>
  <c r="G18" i="30"/>
  <c r="F18" i="30"/>
  <c r="E18" i="30"/>
  <c r="D18" i="30"/>
  <c r="Y15" i="30"/>
  <c r="Y14" i="30"/>
  <c r="Y13" i="30"/>
  <c r="Y12" i="30"/>
  <c r="Y11" i="30"/>
  <c r="D20" i="30" s="1"/>
  <c r="G30" i="136" s="1"/>
  <c r="Y10" i="30"/>
  <c r="Y9" i="30"/>
  <c r="Y8" i="30"/>
  <c r="X18" i="6"/>
  <c r="W18" i="6"/>
  <c r="V18" i="6"/>
  <c r="U18" i="6"/>
  <c r="T18" i="6"/>
  <c r="S18" i="6"/>
  <c r="R18" i="6"/>
  <c r="Q18" i="6"/>
  <c r="P18" i="6"/>
  <c r="O18" i="6"/>
  <c r="N18" i="6"/>
  <c r="M18" i="6"/>
  <c r="L18" i="6"/>
  <c r="K18" i="6"/>
  <c r="J18" i="6"/>
  <c r="I18" i="6"/>
  <c r="H18" i="6"/>
  <c r="G18" i="6"/>
  <c r="F18" i="6"/>
  <c r="E18" i="6"/>
  <c r="D18" i="6"/>
  <c r="Y15" i="6"/>
  <c r="Y14" i="6"/>
  <c r="Y13" i="6"/>
  <c r="Y12" i="6"/>
  <c r="Y11" i="6"/>
  <c r="Y10" i="6"/>
  <c r="Y9" i="6"/>
  <c r="Y8" i="6"/>
  <c r="D20" i="6" s="1"/>
  <c r="X17" i="29"/>
  <c r="W17" i="29"/>
  <c r="V17" i="29"/>
  <c r="U17" i="29"/>
  <c r="T17" i="29"/>
  <c r="S17" i="29"/>
  <c r="R17" i="29"/>
  <c r="Q17" i="29"/>
  <c r="P17" i="29"/>
  <c r="O17" i="29"/>
  <c r="N17" i="29"/>
  <c r="M17" i="29"/>
  <c r="L17" i="29"/>
  <c r="K17" i="29"/>
  <c r="J17" i="29"/>
  <c r="I17" i="29"/>
  <c r="H17" i="29"/>
  <c r="G17" i="29"/>
  <c r="F17" i="29"/>
  <c r="E17" i="29"/>
  <c r="D17" i="29"/>
  <c r="Y14" i="29"/>
  <c r="Y13" i="29"/>
  <c r="Y12" i="29"/>
  <c r="Y11" i="29"/>
  <c r="Y10" i="29"/>
  <c r="D19" i="29" s="1"/>
  <c r="Y9" i="29"/>
  <c r="Y8" i="29"/>
  <c r="Y7" i="29"/>
  <c r="X17" i="5"/>
  <c r="W17" i="5"/>
  <c r="V17" i="5"/>
  <c r="U17" i="5"/>
  <c r="T17" i="5"/>
  <c r="S17" i="5"/>
  <c r="R17" i="5"/>
  <c r="Q17" i="5"/>
  <c r="P17" i="5"/>
  <c r="O17" i="5"/>
  <c r="N17" i="5"/>
  <c r="M17" i="5"/>
  <c r="L17" i="5"/>
  <c r="D19" i="5" s="1"/>
  <c r="G27" i="136" s="1"/>
  <c r="K17" i="5"/>
  <c r="J17" i="5"/>
  <c r="I17" i="5"/>
  <c r="H17" i="5"/>
  <c r="G17" i="5"/>
  <c r="F17" i="5"/>
  <c r="E17" i="5"/>
  <c r="D17" i="5"/>
  <c r="Q15" i="31"/>
  <c r="P15" i="31"/>
  <c r="O15" i="31"/>
  <c r="N15" i="31"/>
  <c r="M15" i="31"/>
  <c r="L15" i="31"/>
  <c r="K15" i="31"/>
  <c r="J15" i="31"/>
  <c r="I15" i="31"/>
  <c r="H15" i="31"/>
  <c r="G15" i="31"/>
  <c r="F15" i="31"/>
  <c r="B16" i="31" s="1"/>
  <c r="E15" i="31"/>
  <c r="D15" i="31"/>
  <c r="R12" i="31"/>
  <c r="R10" i="31"/>
  <c r="R9" i="31"/>
  <c r="R8" i="31"/>
  <c r="F15" i="42"/>
  <c r="E15" i="42"/>
  <c r="D15" i="42"/>
  <c r="C16" i="42" s="1"/>
  <c r="G13" i="136" s="1"/>
  <c r="H13" i="42"/>
  <c r="H12" i="42"/>
  <c r="H11" i="42"/>
  <c r="H10" i="42"/>
  <c r="H9" i="42"/>
  <c r="H8" i="42"/>
  <c r="H7" i="42"/>
  <c r="H6" i="42"/>
  <c r="I13" i="41"/>
  <c r="H13" i="41"/>
  <c r="G13" i="41"/>
  <c r="F13" i="41"/>
  <c r="E13" i="41"/>
  <c r="C14" i="41" s="1"/>
  <c r="G12" i="136" s="1"/>
  <c r="D13" i="41"/>
  <c r="J11" i="41"/>
  <c r="J10" i="41"/>
  <c r="J9" i="41"/>
  <c r="J8" i="41"/>
  <c r="J7" i="41"/>
  <c r="E42" i="2"/>
  <c r="E41" i="2"/>
  <c r="E40" i="2"/>
  <c r="E39" i="2"/>
  <c r="E37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57" i="48"/>
  <c r="E56" i="48"/>
  <c r="E55" i="48"/>
  <c r="E54" i="48"/>
  <c r="E53" i="48"/>
  <c r="E52" i="48"/>
  <c r="E51" i="48"/>
  <c r="E50" i="48"/>
  <c r="E49" i="48"/>
  <c r="E48" i="48"/>
  <c r="E47" i="48"/>
  <c r="E46" i="48"/>
  <c r="E45" i="48"/>
  <c r="E44" i="48"/>
  <c r="E43" i="48"/>
  <c r="E42" i="48"/>
  <c r="E41" i="48"/>
  <c r="E40" i="48"/>
  <c r="E39" i="48"/>
  <c r="E38" i="48"/>
  <c r="E37" i="48"/>
  <c r="E36" i="48"/>
  <c r="E35" i="48"/>
  <c r="E34" i="48"/>
  <c r="E33" i="48"/>
  <c r="E32" i="48"/>
  <c r="E31" i="48"/>
  <c r="E30" i="48"/>
  <c r="E29" i="48"/>
  <c r="E28" i="48"/>
  <c r="E27" i="48"/>
  <c r="E26" i="48"/>
  <c r="E25" i="48"/>
  <c r="E24" i="48"/>
  <c r="E23" i="48"/>
  <c r="E22" i="48"/>
  <c r="E21" i="48"/>
  <c r="E20" i="48"/>
  <c r="E19" i="48"/>
  <c r="E18" i="48"/>
  <c r="E17" i="48"/>
  <c r="E16" i="48"/>
  <c r="E15" i="48"/>
  <c r="E14" i="48"/>
  <c r="E13" i="48"/>
  <c r="E12" i="48"/>
  <c r="E11" i="48"/>
  <c r="E10" i="48"/>
  <c r="E9" i="48"/>
  <c r="E8" i="48"/>
  <c r="E7" i="48"/>
  <c r="E6" i="48"/>
  <c r="E34" i="47"/>
  <c r="E33" i="47"/>
  <c r="E32" i="47"/>
  <c r="E31" i="47"/>
  <c r="E30" i="47"/>
  <c r="E29" i="47"/>
  <c r="E28" i="47"/>
  <c r="E27" i="47"/>
  <c r="E26" i="47"/>
  <c r="E25" i="47"/>
  <c r="E24" i="47"/>
  <c r="E23" i="47"/>
  <c r="E22" i="47"/>
  <c r="E21" i="47"/>
  <c r="E20" i="47"/>
  <c r="E19" i="47"/>
  <c r="E18" i="47"/>
  <c r="E17" i="47"/>
  <c r="E16" i="47"/>
  <c r="E15" i="47"/>
  <c r="E14" i="47"/>
  <c r="E13" i="47"/>
  <c r="E12" i="47"/>
  <c r="E11" i="47"/>
  <c r="E10" i="47"/>
  <c r="E9" i="47"/>
  <c r="E8" i="47"/>
  <c r="E7" i="47"/>
  <c r="E36" i="46"/>
  <c r="E35" i="46"/>
  <c r="E34" i="46"/>
  <c r="E33" i="46"/>
  <c r="E32" i="46"/>
  <c r="E31" i="46"/>
  <c r="E30" i="46"/>
  <c r="E29" i="46"/>
  <c r="E28" i="46"/>
  <c r="E27" i="46"/>
  <c r="E26" i="46"/>
  <c r="E25" i="46"/>
  <c r="E24" i="46"/>
  <c r="E23" i="46"/>
  <c r="E22" i="46"/>
  <c r="E21" i="46"/>
  <c r="E20" i="46"/>
  <c r="E19" i="46"/>
  <c r="E18" i="46"/>
  <c r="E17" i="46"/>
  <c r="E16" i="46"/>
  <c r="E15" i="46"/>
  <c r="E14" i="46"/>
  <c r="E13" i="46"/>
  <c r="E12" i="46"/>
  <c r="E11" i="46"/>
  <c r="E10" i="46"/>
  <c r="E9" i="46"/>
  <c r="E8" i="46"/>
  <c r="E7" i="46"/>
  <c r="E6" i="46"/>
  <c r="E41" i="44"/>
  <c r="E40" i="44"/>
  <c r="E39" i="44"/>
  <c r="E38" i="44"/>
  <c r="E37" i="44"/>
  <c r="E35" i="44"/>
  <c r="E34" i="44"/>
  <c r="E33" i="44"/>
  <c r="E31" i="44"/>
  <c r="E30" i="44"/>
  <c r="E29" i="44"/>
  <c r="E28" i="44"/>
  <c r="E27" i="44"/>
  <c r="E25" i="44"/>
  <c r="E24" i="44"/>
  <c r="E23" i="44"/>
  <c r="E22" i="44"/>
  <c r="E21" i="44"/>
  <c r="D43" i="44" s="1"/>
  <c r="G6" i="136" s="1"/>
  <c r="E20" i="44"/>
  <c r="E19" i="44"/>
  <c r="E18" i="44"/>
  <c r="E17" i="44"/>
  <c r="E16" i="44"/>
  <c r="E15" i="44"/>
  <c r="E14" i="44"/>
  <c r="E13" i="44"/>
  <c r="E12" i="44"/>
  <c r="E11" i="44"/>
  <c r="E10" i="44"/>
  <c r="E9" i="44"/>
  <c r="E8" i="44"/>
  <c r="E7" i="44"/>
  <c r="E6" i="44"/>
  <c r="E5" i="44"/>
  <c r="D18" i="85" l="1"/>
  <c r="G33" i="136" s="1"/>
  <c r="D18" i="84"/>
  <c r="G32" i="136" s="1"/>
  <c r="D50" i="2"/>
  <c r="H53" i="137" s="1"/>
  <c r="D45" i="47"/>
  <c r="H48" i="137" s="1"/>
  <c r="D21" i="18"/>
  <c r="G43" i="136" s="1"/>
  <c r="D13" i="93"/>
  <c r="G40" i="136" s="1"/>
  <c r="D22" i="92"/>
  <c r="G39" i="136" s="1"/>
  <c r="D22" i="91"/>
  <c r="G38" i="136" s="1"/>
  <c r="D19" i="38"/>
  <c r="G36" i="136" s="1"/>
  <c r="D48" i="81"/>
  <c r="G31" i="136" s="1"/>
  <c r="H29" i="137"/>
  <c r="G29" i="136"/>
  <c r="H30" i="137"/>
  <c r="G28" i="136"/>
  <c r="H28" i="137"/>
  <c r="D17" i="31"/>
  <c r="C58" i="40"/>
  <c r="D49" i="46"/>
  <c r="D70" i="48"/>
  <c r="H77" i="137" l="1"/>
  <c r="H71" i="137"/>
  <c r="H72" i="137"/>
  <c r="G8" i="136"/>
  <c r="H70" i="137"/>
  <c r="H75" i="137"/>
  <c r="H40" i="137"/>
  <c r="H76" i="137"/>
  <c r="H49" i="137"/>
  <c r="H74" i="137"/>
  <c r="H79" i="137"/>
  <c r="H47" i="137"/>
  <c r="H32" i="137"/>
  <c r="H73" i="137"/>
  <c r="H78" i="137"/>
  <c r="H39" i="137"/>
  <c r="H88" i="137"/>
  <c r="H84" i="137"/>
  <c r="H80" i="137"/>
  <c r="H82" i="137"/>
  <c r="H81" i="137"/>
  <c r="H87" i="137"/>
  <c r="H83" i="137"/>
  <c r="H86" i="137"/>
  <c r="H85" i="137"/>
  <c r="G11" i="136"/>
  <c r="H54" i="137"/>
  <c r="H5" i="137"/>
  <c r="G7" i="136"/>
  <c r="H22" i="137"/>
  <c r="H19" i="137"/>
  <c r="H21" i="137"/>
  <c r="H31" i="137"/>
  <c r="H20" i="137"/>
  <c r="H26" i="137"/>
  <c r="H27" i="137"/>
  <c r="G26" i="136"/>
  <c r="H51" i="137"/>
  <c r="H52" i="137"/>
  <c r="G10" i="136"/>
  <c r="H10" i="137"/>
  <c r="H11" i="137"/>
  <c r="H12" i="137"/>
  <c r="H15" i="137"/>
  <c r="H69" i="137"/>
  <c r="H65" i="137"/>
  <c r="H61" i="137"/>
  <c r="H57" i="137"/>
  <c r="H24" i="137"/>
  <c r="H68" i="137"/>
  <c r="H64" i="137"/>
  <c r="H60" i="137"/>
  <c r="H56" i="137"/>
  <c r="H36" i="137"/>
  <c r="H18" i="137"/>
  <c r="H23" i="137"/>
  <c r="H67" i="137"/>
  <c r="H63" i="137"/>
  <c r="H59" i="137"/>
  <c r="H55" i="137"/>
  <c r="H43" i="137"/>
  <c r="H16" i="137"/>
  <c r="H17" i="137"/>
  <c r="H66" i="137"/>
  <c r="H62" i="137"/>
  <c r="H58" i="137"/>
  <c r="H41" i="137"/>
  <c r="H14" i="137"/>
  <c r="H6" i="137"/>
  <c r="H8" i="137"/>
  <c r="H7" i="137"/>
  <c r="H46" i="137"/>
  <c r="H45" i="137"/>
  <c r="H42" i="137"/>
  <c r="H13" i="137"/>
  <c r="H35" i="137"/>
  <c r="H44" i="137"/>
  <c r="H9" i="137"/>
  <c r="G9" i="136"/>
  <c r="H50" i="137"/>
  <c r="H1" i="137" l="1"/>
</calcChain>
</file>

<file path=xl/sharedStrings.xml><?xml version="1.0" encoding="utf-8"?>
<sst xmlns="http://schemas.openxmlformats.org/spreadsheetml/2006/main" count="3833" uniqueCount="2060">
  <si>
    <t>MIESIĘCZNA INFORMACJA SPRAWOZDAWCZA KASY</t>
  </si>
  <si>
    <t>Wartość</t>
  </si>
  <si>
    <t>Fundusz udziałowy</t>
  </si>
  <si>
    <t>Fundusz zasobowy</t>
  </si>
  <si>
    <t xml:space="preserve">       z nadwyżki bilansowej</t>
  </si>
  <si>
    <t xml:space="preserve">       z wpłat wpisowego</t>
  </si>
  <si>
    <t xml:space="preserve">Dodatkowa kwota odpowiedzialności członków kasy </t>
  </si>
  <si>
    <t>Strata z lat ubiegłych (-)</t>
  </si>
  <si>
    <t>Strata w trakcie zatwierdzania (-)</t>
  </si>
  <si>
    <t>Suma funduszy własnych kasy</t>
  </si>
  <si>
    <t>Wartość bilansowa</t>
  </si>
  <si>
    <t xml:space="preserve">Obligacje lub inne papiery wartościowe, których emitentem jest Skarb Państwa i Narodowy Bank Polski </t>
  </si>
  <si>
    <t>Pozostałe papiery wartościowe</t>
  </si>
  <si>
    <t>Pozostałe aktywa</t>
  </si>
  <si>
    <t>Należności z tytułu lokat w Kasie Krajowej</t>
  </si>
  <si>
    <t>Obligacje lub inne papiery wartościowe, których emitentem jest Kasa Krajowa</t>
  </si>
  <si>
    <t>Jednostki uczestnictwa funduszy rynku pieniężnego</t>
  </si>
  <si>
    <t>Odpis aktualizujący</t>
  </si>
  <si>
    <t>Należności z tytułu lokat w bankach</t>
  </si>
  <si>
    <t>Fundusz oszczędnościowo-pożyczkowy</t>
  </si>
  <si>
    <t xml:space="preserve">Wartość  bilansowa brutto </t>
  </si>
  <si>
    <t xml:space="preserve">Suma </t>
  </si>
  <si>
    <t>Inne</t>
  </si>
  <si>
    <t xml:space="preserve">Wartość zabezpieczenia  </t>
  </si>
  <si>
    <t>Pełna nazwa kasy</t>
  </si>
  <si>
    <t>Dane adresowe:</t>
  </si>
  <si>
    <t>Liczba członków kasy</t>
  </si>
  <si>
    <t>Liczba oddziałów kasy</t>
  </si>
  <si>
    <t>Dane ogólne</t>
  </si>
  <si>
    <t>Wkłady wniesione na fundusz stabilizacyjny</t>
  </si>
  <si>
    <t>Udziały w Kasie Krajowej</t>
  </si>
  <si>
    <t>PLN</t>
  </si>
  <si>
    <t>EUR</t>
  </si>
  <si>
    <t>USD</t>
  </si>
  <si>
    <t>CHF</t>
  </si>
  <si>
    <t>Pozostałe waluty</t>
  </si>
  <si>
    <t>Kasa Krajowa</t>
  </si>
  <si>
    <t>Lokaty jednodniowe</t>
  </si>
  <si>
    <t>Lokaty trzymiesięczne</t>
  </si>
  <si>
    <t>Lokaty tygodniowe</t>
  </si>
  <si>
    <t>Lokaty jednomiesięczne</t>
  </si>
  <si>
    <t>Lokaty roczne</t>
  </si>
  <si>
    <t>Wartość bilansowa brutto</t>
  </si>
  <si>
    <t>Duże przedsiębiorstwa</t>
  </si>
  <si>
    <t>MSP</t>
  </si>
  <si>
    <t>Przedsiębiorcy indywidualni</t>
  </si>
  <si>
    <t>Osoby prywatne</t>
  </si>
  <si>
    <t>Instytucje niekomercyjne działające na rzecz gospodarstw domowych</t>
  </si>
  <si>
    <t>Rolnicy indywidualni</t>
  </si>
  <si>
    <t>Inwestycyjne</t>
  </si>
  <si>
    <t>Operacyjne</t>
  </si>
  <si>
    <t>Na nieruchomości</t>
  </si>
  <si>
    <t>W rachunku bieżącym</t>
  </si>
  <si>
    <t>Zabezpieczone hipoteką</t>
  </si>
  <si>
    <t>Zabezpieczone lokatą</t>
  </si>
  <si>
    <t>Zabezpieczone gwarancją lub poręczeniem</t>
  </si>
  <si>
    <t>Zabezpieczone papierami wartościowymi</t>
  </si>
  <si>
    <t>Zabezpieczone zastawem rejestrowym na rzeczach ruchomych</t>
  </si>
  <si>
    <t>Zabezpieczone innymi rodzajami zabezpieczeń</t>
  </si>
  <si>
    <t xml:space="preserve">Niezabezpieczone </t>
  </si>
  <si>
    <t>Nieprzeterminowane</t>
  </si>
  <si>
    <t>Przeterminowane od 1 dnia do 1 miesiąca włącznie</t>
  </si>
  <si>
    <t>Przeterminowane powyżej 3 miesięcy do 12 miesięcy włącznie</t>
  </si>
  <si>
    <t>Konsumpcyjne</t>
  </si>
  <si>
    <t>Pozostałe instytucje sektora finansowego</t>
  </si>
  <si>
    <t>Wartość według ceny nabycia</t>
  </si>
  <si>
    <t>Akcje kwotowane na aktywnym rynku</t>
  </si>
  <si>
    <t>Pozostałe akcje</t>
  </si>
  <si>
    <t>Pozostałe</t>
  </si>
  <si>
    <t>Banki centralne</t>
  </si>
  <si>
    <t>Instytucje rządowe i samorządowe</t>
  </si>
  <si>
    <t>Bony skarbowe</t>
  </si>
  <si>
    <t xml:space="preserve">Obligacje </t>
  </si>
  <si>
    <t>Suma</t>
  </si>
  <si>
    <t>Należności z tytułu kredytów i pożyczek od członków kasy w części zabezpieczonej:</t>
  </si>
  <si>
    <t>Duże przedsiębiorstwa i MSP</t>
  </si>
  <si>
    <t>Bieżące</t>
  </si>
  <si>
    <t>Z terminem</t>
  </si>
  <si>
    <t>do 1 miesiąca</t>
  </si>
  <si>
    <t>powyżej 1 miesiąca do 3 miesięcy</t>
  </si>
  <si>
    <t xml:space="preserve"> powyżej 1 roku do 3 lat</t>
  </si>
  <si>
    <t>Oszczędności</t>
  </si>
  <si>
    <t>Emisja własna</t>
  </si>
  <si>
    <t>Strata  bieżącego okresu (-)</t>
  </si>
  <si>
    <t>Zabezpieczenia pieniężne</t>
  </si>
  <si>
    <t>powyżej 10 lat</t>
  </si>
  <si>
    <t>Wartość nominalna</t>
  </si>
  <si>
    <t>Kredyty i pożyczki</t>
  </si>
  <si>
    <t xml:space="preserve">   w tym:  środki z funduszu stabilizacyjnego</t>
  </si>
  <si>
    <t xml:space="preserve">Inne </t>
  </si>
  <si>
    <t>Środki kasy na rachunku w Kasie Krajowej</t>
  </si>
  <si>
    <t>Numer KRS</t>
  </si>
  <si>
    <t>Liczba filii, ekspozytur, innych placówek obsługi klienta</t>
  </si>
  <si>
    <t>Liczba zadeklarowanych udziałów członkowskich</t>
  </si>
  <si>
    <t>Suma bilansowa</t>
  </si>
  <si>
    <t>Zobowiązania z tytułu kredytów i pożyczek</t>
  </si>
  <si>
    <t>Środki pieniężne w formie gotówki</t>
  </si>
  <si>
    <t>Iloraz zobowiązań z tytułu kredytów i pożyczek do sumy bilansowej</t>
  </si>
  <si>
    <t>Aktywa płynne:</t>
  </si>
  <si>
    <t>Iloraz aktywów płynnych do sumy bilansowej</t>
  </si>
  <si>
    <t>Fundusze własne</t>
  </si>
  <si>
    <t>Aktywa niepłynne:</t>
  </si>
  <si>
    <t>Iloraz sumy funduszy własnych do aktywów niepłynnych</t>
  </si>
  <si>
    <t>Dane osoby sporządzającej sprawozdawczość</t>
  </si>
  <si>
    <t>Liczba zadeklarowanych wkładów członkowskich</t>
  </si>
  <si>
    <t xml:space="preserve"> powyżej 3 miesięcy do 6 miesięcy</t>
  </si>
  <si>
    <t xml:space="preserve">  powyżej 6 miesięcy do 1 roku</t>
  </si>
  <si>
    <t>Wartość netto</t>
  </si>
  <si>
    <t>Aktywa razem</t>
  </si>
  <si>
    <t>Pasywa razem</t>
  </si>
  <si>
    <t>Środki pieniężne zgromadzone na rachunkach bieżących</t>
  </si>
  <si>
    <t xml:space="preserve">Inne waluty </t>
  </si>
  <si>
    <t>A</t>
  </si>
  <si>
    <t>B</t>
  </si>
  <si>
    <t>C</t>
  </si>
  <si>
    <t>D</t>
  </si>
  <si>
    <t>F</t>
  </si>
  <si>
    <t>Środki pieniężne zgromadzone w kasie w formie gotówki</t>
  </si>
  <si>
    <t>Rachunek zysków i strat</t>
  </si>
  <si>
    <t>Dane osoby zatwierdzającej sprawozdawczość</t>
  </si>
  <si>
    <t>E</t>
  </si>
  <si>
    <t>Z</t>
  </si>
  <si>
    <t>NKIP01.1.</t>
  </si>
  <si>
    <t>NKIP01.2.</t>
  </si>
  <si>
    <t>NKIP01.3.</t>
  </si>
  <si>
    <t>NKIP01.4.</t>
  </si>
  <si>
    <t>NKIP01.5.</t>
  </si>
  <si>
    <t>NKIP01.6.</t>
  </si>
  <si>
    <t>NKIP01.7.</t>
  </si>
  <si>
    <t>NKIP01.8.</t>
  </si>
  <si>
    <t>NKIP01</t>
  </si>
  <si>
    <t>NKIP02</t>
  </si>
  <si>
    <t>NKIP02.1.</t>
  </si>
  <si>
    <t>NKIP02.2.</t>
  </si>
  <si>
    <t>NKIP02.3.</t>
  </si>
  <si>
    <t>NKIP02.4.</t>
  </si>
  <si>
    <t>NKIP02.5.</t>
  </si>
  <si>
    <t>NKIP02.6.</t>
  </si>
  <si>
    <t>NKIP02.7.</t>
  </si>
  <si>
    <t>NKIP03.1.</t>
  </si>
  <si>
    <t>NKIP03.2.</t>
  </si>
  <si>
    <t>NKIP03.3.</t>
  </si>
  <si>
    <t>NKIP03.4.</t>
  </si>
  <si>
    <t>NKIP03.5.</t>
  </si>
  <si>
    <t>NKIP03.6.</t>
  </si>
  <si>
    <t>NKIP03.7.</t>
  </si>
  <si>
    <t>NKIP03.8.</t>
  </si>
  <si>
    <t>NKIP03</t>
  </si>
  <si>
    <t>NKIP04</t>
  </si>
  <si>
    <t>NKIP04.1.</t>
  </si>
  <si>
    <t>NKIP04.2.</t>
  </si>
  <si>
    <t>NKIP04.3.</t>
  </si>
  <si>
    <t>NKIP04.4.</t>
  </si>
  <si>
    <t>NKIP04.5.</t>
  </si>
  <si>
    <t>NKIP04.6.</t>
  </si>
  <si>
    <t>NKIP04.7.</t>
  </si>
  <si>
    <t>DPW03.1.</t>
  </si>
  <si>
    <t>DPW03.2.</t>
  </si>
  <si>
    <t>DPW03.3.</t>
  </si>
  <si>
    <t>DPW03.4.</t>
  </si>
  <si>
    <t>DPW03</t>
  </si>
  <si>
    <t>ZF01</t>
  </si>
  <si>
    <t>ZF01.1.</t>
  </si>
  <si>
    <t>ZF01.2.</t>
  </si>
  <si>
    <t>ZF01.3.</t>
  </si>
  <si>
    <t>ZF01.4.</t>
  </si>
  <si>
    <t>ZF01.5.</t>
  </si>
  <si>
    <t>ZF01.6.</t>
  </si>
  <si>
    <t>ZF01.7.</t>
  </si>
  <si>
    <t>ZF01.8.</t>
  </si>
  <si>
    <t>ZF01.9.</t>
  </si>
  <si>
    <t>ZF01.10.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</si>
  <si>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</si>
  <si>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</si>
  <si>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</si>
  <si>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</si>
  <si>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</si>
  <si>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</si>
  <si>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</si>
  <si>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</si>
  <si>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</si>
  <si>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</si>
  <si>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R</t>
  </si>
  <si>
    <t>S</t>
  </si>
  <si>
    <t>T</t>
  </si>
  <si>
    <t>U</t>
  </si>
  <si>
    <t>V</t>
  </si>
  <si>
    <t>W</t>
  </si>
  <si>
    <t>X</t>
  </si>
  <si>
    <t>Y</t>
  </si>
  <si>
    <t>AA</t>
  </si>
  <si>
    <t>AB</t>
  </si>
  <si>
    <t>AC</t>
  </si>
  <si>
    <t>AD</t>
  </si>
  <si>
    <t>AE</t>
  </si>
  <si>
    <t>AF</t>
  </si>
  <si>
    <t>AG</t>
  </si>
  <si>
    <t>Inne monetarne instytucje finansowe</t>
  </si>
  <si>
    <t>Dłużne papiery wartościowe</t>
  </si>
  <si>
    <t>Lokaty</t>
  </si>
  <si>
    <t>Numer kasy</t>
  </si>
  <si>
    <t>Środki pieniężne w kasie</t>
  </si>
  <si>
    <t>Należności regularne (opóźnienie w spłacie poniżej 3 miesięcy)</t>
  </si>
  <si>
    <t>Q</t>
  </si>
  <si>
    <t>Liczba w pełni opłaconych udziałów członkowskich</t>
  </si>
  <si>
    <t>Liczba nie w pełni opłaconych udziałów członkowskich</t>
  </si>
  <si>
    <t>Liczba zatrudnionych w przeliczeniu na etaty</t>
  </si>
  <si>
    <t>Liczba w pełni opłaconych wkładów członkowskich</t>
  </si>
  <si>
    <t>Liczba nie w pełni opłaconych wkładów członkowskich</t>
  </si>
  <si>
    <t>Uwagi</t>
  </si>
  <si>
    <t xml:space="preserve">       z lat poprzednich </t>
  </si>
  <si>
    <t>Środki kasy na rachunkach w bankach</t>
  </si>
  <si>
    <t xml:space="preserve">Należności z tytułu kredytów i pożyczek od członków kasy zabezpieczone hipoteką </t>
  </si>
  <si>
    <t>Banki</t>
  </si>
  <si>
    <t xml:space="preserve">Banki </t>
  </si>
  <si>
    <t>Zapadłe</t>
  </si>
  <si>
    <t>NWTZ01.8</t>
  </si>
  <si>
    <t>Inwestycje kasy</t>
  </si>
  <si>
    <t>NWTZ01</t>
  </si>
  <si>
    <t>Liczba udziałów członkowskich przeznaczonych na pokrycie straty</t>
  </si>
  <si>
    <t>NKIP02.3.1.</t>
  </si>
  <si>
    <t>NKIP04.3.1.</t>
  </si>
  <si>
    <t>Walidacja pionowa sum</t>
  </si>
  <si>
    <t>Zobowiązania podporządkowane otrzymane z funduszu stabilizacyjnego</t>
  </si>
  <si>
    <t>Inne pomniejszenia funduszy własnych kasy określone na podstawie odrębnych przepisów (-)</t>
  </si>
  <si>
    <t>Zobowiązania podporządkowane otrzymane z innych źródeł</t>
  </si>
  <si>
    <t xml:space="preserve">      kwota pomniejszenia z tytułu 20% amortyzacji na koniec  każdego roku w ciągu ostatnich  5 lat trwania umowy zobowiązania (-)</t>
  </si>
  <si>
    <t>Zobowiązania podporządkowane otrzymane z Bankowego Funduszu Gwarancyjnego</t>
  </si>
  <si>
    <t>Fundusz z aktualizacji wyceny rzeczowych aktywów trwałych</t>
  </si>
  <si>
    <t xml:space="preserve">Niezrealizowane zyski na instrumentach dłużnych </t>
  </si>
  <si>
    <t>Niezrealizowane zyski na instrumentach kapitałowych</t>
  </si>
  <si>
    <t>Zaangażowania kapitałowe  kasy w instytucje finansowe, instytucje kredytowe, banki krajowe, banki zagraniczne, zakłady ubezpieczeń i zakłady reasekuracji oraz kasy  (-)</t>
  </si>
  <si>
    <t>Brakująca kwota odpisów aktualizujących  (-)</t>
  </si>
  <si>
    <t>Niezrealizowane straty na instrumentach dłużnych (-)</t>
  </si>
  <si>
    <t xml:space="preserve">Niezrealizowane straty na instrumentach kapitałowych (-) </t>
  </si>
  <si>
    <t>Wymogi kapitałowe kasy</t>
  </si>
  <si>
    <t>Wymóg kapitałowy z tytułu ryzyka kredytowego</t>
  </si>
  <si>
    <t>Wymóg kapitałowy z tytułu ryzyka walutowego</t>
  </si>
  <si>
    <t>Wymóg kapitałowy z tytułu ryzyka operacyjnego</t>
  </si>
  <si>
    <t>Całkowity wymóg kapitałowy kasy</t>
  </si>
  <si>
    <t>Suma wymogów kapitałowych pomnożonych przez 20</t>
  </si>
  <si>
    <t>Współczynnik wypłacalności kasy w %</t>
  </si>
  <si>
    <t>AKTYWA WAŻONE RYZYKIEM</t>
  </si>
  <si>
    <t>Kwota bilansowa</t>
  </si>
  <si>
    <t>Wielkość ważona</t>
  </si>
  <si>
    <t>WK01.1.</t>
  </si>
  <si>
    <t>Aktywa o wadze ryzyka 0%</t>
  </si>
  <si>
    <t>WK01.1.1.</t>
  </si>
  <si>
    <t>Środki pieniężne w kasie i równoważne pozycje gotówkowe</t>
  </si>
  <si>
    <t>WK01.1.2.</t>
  </si>
  <si>
    <t xml:space="preserve">Należności od podmiotów klasy I </t>
  </si>
  <si>
    <t>WK01.1.3.</t>
  </si>
  <si>
    <t>Należności od podmiotów klasy II, III i IV, w części zabezpieczonej:</t>
  </si>
  <si>
    <t>WK01.1.3.1.</t>
  </si>
  <si>
    <t xml:space="preserve">    kwotą pieniężną przelaną na rachunek  kasy</t>
  </si>
  <si>
    <t>WK01.1.3.2.</t>
  </si>
  <si>
    <t xml:space="preserve">    gwarancjami (poręczeniami) udzielonymi przez podmioty klasy I</t>
  </si>
  <si>
    <t>WK01.1.3.3.</t>
  </si>
  <si>
    <t>WK01.1.4.</t>
  </si>
  <si>
    <t>Obligacje lub inne papiery wartościowe, których emitentem jest podmiot klasy I</t>
  </si>
  <si>
    <t>WK01.1.5.</t>
  </si>
  <si>
    <t>Obligacje lub inne papiery wartościowe, których emitentem jest podmiot klasy II lub III lub IV w części gwarantowanej (poręczanej) przez podmioty klasy I</t>
  </si>
  <si>
    <t>WK01.1.6.</t>
  </si>
  <si>
    <t>WK01.2.</t>
  </si>
  <si>
    <t>Aktywa o wadze ryzyka 20%</t>
  </si>
  <si>
    <t>WK01.2.1.</t>
  </si>
  <si>
    <t xml:space="preserve">Środki pieniężne w drodze </t>
  </si>
  <si>
    <t>WK01.2.2.</t>
  </si>
  <si>
    <t>Lokaty, wkłady lub udziały w Kasie Krajowej</t>
  </si>
  <si>
    <t>WK01.2.3.</t>
  </si>
  <si>
    <t>Należności od podmiotów klasy II, w części nieobjętej wagą ryzyka 0%</t>
  </si>
  <si>
    <t>WK01.2.4.</t>
  </si>
  <si>
    <t>WK01.2.5.</t>
  </si>
  <si>
    <t>Papiery wartościowe, których emitentem jest podmiot klasy II, w części niegwarantowanej (nieporęczanej) przez podmioty klasy I</t>
  </si>
  <si>
    <t>WK01.2.6.</t>
  </si>
  <si>
    <t>Papiery wartościowe, których emitentem jest podmiot klasy III lub IV, w części objętej gwarancją (poręczeniem) przez podmioty klasy II</t>
  </si>
  <si>
    <t>WK01.2.7.</t>
  </si>
  <si>
    <t>Należności od podmiotów klasy III, których pierwotny efektywny termin zapadalności jest nie dłuższy niż 3 miesiące z wyłączeniem należności, co do których istnieje zamiar ich odnawiania po upływie terminu zapadalności tak, że ich efektywny termin zapadalności jest dłuższy niż 3 miesiące</t>
  </si>
  <si>
    <t>WK01.2.8.</t>
  </si>
  <si>
    <t>WK01.3.</t>
  </si>
  <si>
    <t>Należności w walucie polskiej od podmiotów klasy III, których pierwotny efektywny termin zapadalności jest dłuższy niż 3 miesiące</t>
  </si>
  <si>
    <t>WK01.4.</t>
  </si>
  <si>
    <t>Aktywa o wadze ryzyka 100%</t>
  </si>
  <si>
    <t>WK01.4.1.</t>
  </si>
  <si>
    <t>WK01.4.2.</t>
  </si>
  <si>
    <t>WK01.4.3.</t>
  </si>
  <si>
    <t>WK01.4.4.</t>
  </si>
  <si>
    <t>WK01.4.5.</t>
  </si>
  <si>
    <t>WK01.5.</t>
  </si>
  <si>
    <t>Aktywa o wadze ryzyka 150%</t>
  </si>
  <si>
    <t>Papiery wartościowe, w części nieobjętej niższymi wagami ryzyka</t>
  </si>
  <si>
    <t>WK01.6.</t>
  </si>
  <si>
    <t>Suma aktywów ważonych ryzykiem</t>
  </si>
  <si>
    <t xml:space="preserve">ZOBOWIĄZANIA POZABILANSOWE WAŻONE RYZYKIEM </t>
  </si>
  <si>
    <t>Ekwiwalent bilansowy</t>
  </si>
  <si>
    <t>ZOBOWIĄZANIA POZABILANSOWE WAŻONE RYZYKIEM PRODUKTU</t>
  </si>
  <si>
    <t>WK01.7.</t>
  </si>
  <si>
    <t>Waga ryzyka produktu 0% (ryzyko niskie)</t>
  </si>
  <si>
    <t>WK01.7.1.</t>
  </si>
  <si>
    <t>Niewykorzystane zobowiązania kredytowe (zobowiązania udzielenia kredytu) z pierwotnym terminem zapadalności do jednego roku lub które można bezwarunkowo wypowiedzieć w każdej chwili bez uprzedzenia</t>
  </si>
  <si>
    <t>WK01.8.</t>
  </si>
  <si>
    <t>Waga ryzyka produktu 50% (ryzyko średnie)</t>
  </si>
  <si>
    <t>Niewykorzystane  udzielone zobowiązania kredytowe (zobowiązania udzielenia kredytu) i podobne zobowiązania z pierwotnym terminem zapadalności powyżej jednego roku</t>
  </si>
  <si>
    <t>WK01.9.</t>
  </si>
  <si>
    <t>Waga ryzyka produktu 100% (ryzyko wysokie)</t>
  </si>
  <si>
    <t>WK01.9.1.</t>
  </si>
  <si>
    <t>Pozostałe udzielone zobowiązania pozabilansowe</t>
  </si>
  <si>
    <t>WK01.10.</t>
  </si>
  <si>
    <t>Suma zobowiązań pozabilansowych ważonych ryzykiem produktu</t>
  </si>
  <si>
    <t>EKWIWALENT BILANSOWY ZOBOWIĄZAŃ POZABILANSOWYCH WAŻONY RYZYKIEM</t>
  </si>
  <si>
    <t>WK01.11.</t>
  </si>
  <si>
    <t>Ekwiwalent bilansowy o wadze ryzyka 0%</t>
  </si>
  <si>
    <t>WK01.12.</t>
  </si>
  <si>
    <t>Ekwiwalent bilansowy o wadze ryzyka 20%</t>
  </si>
  <si>
    <t>WK01.13.</t>
  </si>
  <si>
    <t>WK01.14.</t>
  </si>
  <si>
    <t>Ekwiwalent bilansowy  o wadze ryzyka 100%</t>
  </si>
  <si>
    <t>WK01.15.</t>
  </si>
  <si>
    <t>Ekwiwalent bilansowy  o wadze ryzyka 150%</t>
  </si>
  <si>
    <t>WK01.16.</t>
  </si>
  <si>
    <t>Suma zobowiązań pozabilansowych ważonych ryzykiem</t>
  </si>
  <si>
    <t>WYMÓG KAPITAŁOWY</t>
  </si>
  <si>
    <t>WK01.17.</t>
  </si>
  <si>
    <t>Suma aktywów i zobowiązań pozabilansowych ważonych ryzykiem</t>
  </si>
  <si>
    <t>WK01.18.</t>
  </si>
  <si>
    <t>Pozycje bilansowe</t>
  </si>
  <si>
    <t>Pozycja walutowa kasy (netto)</t>
  </si>
  <si>
    <t>Wymóg kapitałowy</t>
  </si>
  <si>
    <t>Aktywa</t>
  </si>
  <si>
    <t>Zobowiązania</t>
  </si>
  <si>
    <t>Pozycje długie</t>
  </si>
  <si>
    <t>Pozycje krótkie</t>
  </si>
  <si>
    <t>Pozycje domknięte</t>
  </si>
  <si>
    <t>WK02.1.</t>
  </si>
  <si>
    <t>WK02.2.</t>
  </si>
  <si>
    <t>WK02.3.</t>
  </si>
  <si>
    <t>WK02.4.</t>
  </si>
  <si>
    <t>WK02.5.</t>
  </si>
  <si>
    <t>Lp.</t>
  </si>
  <si>
    <t>Tytuł</t>
  </si>
  <si>
    <t>Przychód/koszt/ wynik za  rok n-2</t>
  </si>
  <si>
    <t>Przychód/koszt/ wynik za rok n-3</t>
  </si>
  <si>
    <t xml:space="preserve">Średnia arytmetyczna zysków z ostatnich trzech lat </t>
  </si>
  <si>
    <t>WK03.1.</t>
  </si>
  <si>
    <t>Wynik z tytułu odsetek</t>
  </si>
  <si>
    <t>WK03.2.</t>
  </si>
  <si>
    <t>Wynik z tytułu prowizji</t>
  </si>
  <si>
    <t>WK03.3.</t>
  </si>
  <si>
    <t>Wynik z tytułu wyceny i zrealizowany wynik ze sprzedaży aktywów i zobowiązań finansowych</t>
  </si>
  <si>
    <t>WK03.4.</t>
  </si>
  <si>
    <t>Wynik z różnic kursowych</t>
  </si>
  <si>
    <t>WK03.5.</t>
  </si>
  <si>
    <t xml:space="preserve">Pozostałe przychody operacyjne </t>
  </si>
  <si>
    <t>WK03.6.</t>
  </si>
  <si>
    <t>Podstawa kalkulacji wymogu z tytułu ryzyka operacyjnego (suma pozycji: 1 -5)</t>
  </si>
  <si>
    <t>WK03.7.</t>
  </si>
  <si>
    <t>Średnia arytmetyczna zysków z ostatnich trzech lat</t>
  </si>
  <si>
    <t>WK03.8.</t>
  </si>
  <si>
    <t>FWW01.1.</t>
  </si>
  <si>
    <t>FWW01.2.</t>
  </si>
  <si>
    <t>FWW01.2.1.</t>
  </si>
  <si>
    <t>FWW01.2.2.</t>
  </si>
  <si>
    <t>FWW01.2.3.</t>
  </si>
  <si>
    <t>FWW01.3.</t>
  </si>
  <si>
    <t>FWW01.3.1.</t>
  </si>
  <si>
    <t>FWW01.4.</t>
  </si>
  <si>
    <t>FWW01.5.</t>
  </si>
  <si>
    <t>FWW01.6.</t>
  </si>
  <si>
    <t>FWW01.7.</t>
  </si>
  <si>
    <t>FWW01.8.</t>
  </si>
  <si>
    <t>FWW01.18.</t>
  </si>
  <si>
    <t>FWW01.22</t>
  </si>
  <si>
    <t xml:space="preserve">       Udziały obowiązkowe</t>
  </si>
  <si>
    <t xml:space="preserve">              udziały zadeklarowane</t>
  </si>
  <si>
    <t xml:space="preserve">       Udziały nadobowiązkowe</t>
  </si>
  <si>
    <t>FWW01.1.1.</t>
  </si>
  <si>
    <t>FWW01.1.1.1.</t>
  </si>
  <si>
    <t>FWW01.1.1.2.</t>
  </si>
  <si>
    <t>FWW01.1.2.</t>
  </si>
  <si>
    <t>FWW01.1.2.1.</t>
  </si>
  <si>
    <t>FWW01.1.2.2.</t>
  </si>
  <si>
    <t>RPL02.1.</t>
  </si>
  <si>
    <t>RPL02.2.</t>
  </si>
  <si>
    <t>Środki pieniężne utrzymywane na odrębnych rachunkach w Kasie Krajowej</t>
  </si>
  <si>
    <t>RPL02.3.</t>
  </si>
  <si>
    <t>Jednostki uczestnictwa  funduszy rynku pieniężnego</t>
  </si>
  <si>
    <t>RPL02.4.</t>
  </si>
  <si>
    <t>RPL02.5.</t>
  </si>
  <si>
    <t>RPL02.6.</t>
  </si>
  <si>
    <t>Kwota niedoboru rezerwy płynnej</t>
  </si>
  <si>
    <t>RPL02.7.</t>
  </si>
  <si>
    <t>CC</t>
  </si>
  <si>
    <t>EE</t>
  </si>
  <si>
    <t>Instrumenty kapitałowe</t>
  </si>
  <si>
    <t>Weryfikacja kolumny A</t>
  </si>
  <si>
    <t>Weryfikacja kolumny B</t>
  </si>
  <si>
    <t>WA_WK01_1_AB</t>
  </si>
  <si>
    <t>WA_WK01_2_AB</t>
  </si>
  <si>
    <t>WA_WK01_3_AB</t>
  </si>
  <si>
    <t>WA_WK01_4_AB</t>
  </si>
  <si>
    <t>WA_WK01_5_AB</t>
  </si>
  <si>
    <t>WA_WK01_7_AB</t>
  </si>
  <si>
    <t>WA_WK01_8_AB</t>
  </si>
  <si>
    <t>WA_WK01_9_AB</t>
  </si>
  <si>
    <t>FWW01</t>
  </si>
  <si>
    <t>Weryfikacja sum</t>
  </si>
  <si>
    <t>Weryfikacja sum:</t>
  </si>
  <si>
    <t>RPL02</t>
  </si>
  <si>
    <t>WK01</t>
  </si>
  <si>
    <t>WK02</t>
  </si>
  <si>
    <t>WK03</t>
  </si>
  <si>
    <t>DO02.1.</t>
  </si>
  <si>
    <t>Okres sprawozdawczy</t>
  </si>
  <si>
    <t>DO02.2.</t>
  </si>
  <si>
    <t>DO02.3.</t>
  </si>
  <si>
    <t>DO02.4.</t>
  </si>
  <si>
    <t>Numer Regon</t>
  </si>
  <si>
    <t>DO02.5.</t>
  </si>
  <si>
    <t>DO02.6.</t>
  </si>
  <si>
    <t>DO02.7.</t>
  </si>
  <si>
    <t>DO02.8.</t>
  </si>
  <si>
    <t>DO02.9.</t>
  </si>
  <si>
    <t>DO02.10.</t>
  </si>
  <si>
    <t>DO02.10.1.</t>
  </si>
  <si>
    <t>DO02.10.2.</t>
  </si>
  <si>
    <t>DO02.10.3.</t>
  </si>
  <si>
    <t>Liczba udziałów członkowskich wypowiedzianych</t>
  </si>
  <si>
    <t>DO02.10.4.</t>
  </si>
  <si>
    <t>Wartość jednostki udziałowej</t>
  </si>
  <si>
    <t>DO02.11.</t>
  </si>
  <si>
    <t>Liczba przedstawicieli na zebraniu przedstawicieli</t>
  </si>
  <si>
    <t>DO02.12.</t>
  </si>
  <si>
    <t>DO02.12.1.</t>
  </si>
  <si>
    <t>DO02.13.</t>
  </si>
  <si>
    <t>DO02.14.</t>
  </si>
  <si>
    <t>DO02.14.1.</t>
  </si>
  <si>
    <t>DO02.14.2.</t>
  </si>
  <si>
    <t>Wartość wkładu jednostkowego</t>
  </si>
  <si>
    <t>DO02.15.</t>
  </si>
  <si>
    <t>DO02.15.1.</t>
  </si>
  <si>
    <t>Kod pocztowy</t>
  </si>
  <si>
    <t>DO02.15.2.</t>
  </si>
  <si>
    <t>Miejscowość</t>
  </si>
  <si>
    <t>DO02.15.3.</t>
  </si>
  <si>
    <t>Ulica i numer domu</t>
  </si>
  <si>
    <t>DO02.15.4.</t>
  </si>
  <si>
    <t>Numer telefonu</t>
  </si>
  <si>
    <t>DO02.15.5.</t>
  </si>
  <si>
    <t>Adres strony internetowej</t>
  </si>
  <si>
    <t>DO02.16.</t>
  </si>
  <si>
    <t>DO02.16.1.</t>
  </si>
  <si>
    <t>Imię i nazwisko</t>
  </si>
  <si>
    <t>DO02.16.2.</t>
  </si>
  <si>
    <t>Telefon służbowy</t>
  </si>
  <si>
    <t>DO02.16.3.</t>
  </si>
  <si>
    <t>E-mail służbowy</t>
  </si>
  <si>
    <t>DO02.17.</t>
  </si>
  <si>
    <t>DO02.17.1.</t>
  </si>
  <si>
    <t>DO02.17.2.</t>
  </si>
  <si>
    <t>DO02.17.3.</t>
  </si>
  <si>
    <t>DO02.18.</t>
  </si>
  <si>
    <t>DO02.19.</t>
  </si>
  <si>
    <t>Data sporządzenia sprawozdania</t>
  </si>
  <si>
    <t>pozostałe</t>
  </si>
  <si>
    <t>DO03 - Liczba prowadzonych rachunków</t>
  </si>
  <si>
    <t>DO02 Dane ogólne</t>
  </si>
  <si>
    <t>AKTYWA</t>
  </si>
  <si>
    <t>BA02.1.</t>
  </si>
  <si>
    <t>Aktywa pieniężne</t>
  </si>
  <si>
    <t>BA02.1.1.</t>
  </si>
  <si>
    <t>BA02.1.2.</t>
  </si>
  <si>
    <t>Środki na rachunkach</t>
  </si>
  <si>
    <t>BA02.2.</t>
  </si>
  <si>
    <t>Aktywa finansowe wyceniane w wartości godziwej przez wynik finansowy, w tym aktywa finansowe przeznaczone do obrotu</t>
  </si>
  <si>
    <t>BA02.2.1.</t>
  </si>
  <si>
    <t>Aktywa finansowe wyceniane w wartości godziwej przez wynik finansowy</t>
  </si>
  <si>
    <t>BA02.2.1.1.</t>
  </si>
  <si>
    <t>BA02.2.1.2.</t>
  </si>
  <si>
    <t>BA02.2.1.3.</t>
  </si>
  <si>
    <t>BA02.2.2.</t>
  </si>
  <si>
    <t>Aktywa finansowe przeznaczone do obrotu</t>
  </si>
  <si>
    <t>BA02.2.2.1.</t>
  </si>
  <si>
    <t>BA02.2.2.2.</t>
  </si>
  <si>
    <t>BA02.2.2.3.</t>
  </si>
  <si>
    <t>BA02.3.</t>
  </si>
  <si>
    <t>Aktywa finansowe dostępne do sprzedaży</t>
  </si>
  <si>
    <t>BA02.3.1.</t>
  </si>
  <si>
    <t>BA02.3.2.</t>
  </si>
  <si>
    <t>BA02.3.3.</t>
  </si>
  <si>
    <t xml:space="preserve">Pozostałe </t>
  </si>
  <si>
    <t>BA02.4.</t>
  </si>
  <si>
    <t>Kredyty i pożyczki oraz inne należności</t>
  </si>
  <si>
    <t>BA02.4.1.</t>
  </si>
  <si>
    <t>BA02.4.2.</t>
  </si>
  <si>
    <t>BA02.4.3.</t>
  </si>
  <si>
    <t>BA02.5.</t>
  </si>
  <si>
    <t>Aktywa finansowe utrzymywane do terminu wymagalności</t>
  </si>
  <si>
    <t>BA02.5.1.</t>
  </si>
  <si>
    <t>BA02.5.2.</t>
  </si>
  <si>
    <t>BA02.6.</t>
  </si>
  <si>
    <t>Rzeczowe aktywa trwałe</t>
  </si>
  <si>
    <t>BA02.7.</t>
  </si>
  <si>
    <t>Wartości niematerialne i prawne</t>
  </si>
  <si>
    <t>BA02.8.</t>
  </si>
  <si>
    <t>Rozliczenia międzyokresowe</t>
  </si>
  <si>
    <t>BA02.8.1.</t>
  </si>
  <si>
    <t>Aktywa z tytułu odroczonego podatku dochodowego</t>
  </si>
  <si>
    <t>BA02.8.2.</t>
  </si>
  <si>
    <t>Pozostałe rozliczenia międzyokresowe</t>
  </si>
  <si>
    <t>BA02.9.</t>
  </si>
  <si>
    <t>Inne aktywa</t>
  </si>
  <si>
    <t>BA02.9.1.</t>
  </si>
  <si>
    <t>w tym wkłady na fundusz stabilizacyjny</t>
  </si>
  <si>
    <t>BA02.10.</t>
  </si>
  <si>
    <t>BA02 - Bilans - Aktywa</t>
  </si>
  <si>
    <t>PASYWA</t>
  </si>
  <si>
    <t>BP02.1.</t>
  </si>
  <si>
    <t>Zobowiązania finansowe wyceniane w wartości godziwej przez wynik finansowy, w tym zobowiązania finansowe przeznaczone do obrotu</t>
  </si>
  <si>
    <t>BP02.1.1.</t>
  </si>
  <si>
    <t>Zobowiązania finansowe wyceniane w wartości godziwej przez wynik finansowy</t>
  </si>
  <si>
    <t>BP02.1.1.1.</t>
  </si>
  <si>
    <t>BP02.1.1.2.</t>
  </si>
  <si>
    <t xml:space="preserve">Zobowiązania finansowe z tytułu własnej emisji </t>
  </si>
  <si>
    <t>BP02.1.1.3.</t>
  </si>
  <si>
    <t>Pozostałe zobowiązania</t>
  </si>
  <si>
    <t>BP02.1.2.</t>
  </si>
  <si>
    <t>Zobowiązania finansowe przeznaczone do obrotu</t>
  </si>
  <si>
    <t>BP02.1.2.1.</t>
  </si>
  <si>
    <t>BP02.1.2.2.</t>
  </si>
  <si>
    <t>BP02.1.2.3.</t>
  </si>
  <si>
    <t>BP02.2.</t>
  </si>
  <si>
    <t>Zobowiązania finansowe wyceniane według skorygowanej ceny nabycia</t>
  </si>
  <si>
    <t>BP02.2.1.</t>
  </si>
  <si>
    <t>BP02.2.2.</t>
  </si>
  <si>
    <t>BP02.2.3.</t>
  </si>
  <si>
    <t>BP02.3.</t>
  </si>
  <si>
    <t>Rezerwy</t>
  </si>
  <si>
    <t>BP02.3.1.</t>
  </si>
  <si>
    <t>Rezerwa z tytułu odroczonego podatku dochodowego</t>
  </si>
  <si>
    <t>BP02.3.2.</t>
  </si>
  <si>
    <t>Inne rezerwy</t>
  </si>
  <si>
    <t>BP02.4.</t>
  </si>
  <si>
    <t>Zobowiązania z tytułu podatków</t>
  </si>
  <si>
    <t>BP02.5.</t>
  </si>
  <si>
    <t>BP02.6.</t>
  </si>
  <si>
    <t>Fundusze specjalne i inne zobowiązania</t>
  </si>
  <si>
    <t>BP02.7.</t>
  </si>
  <si>
    <t>Zobowiązania i rezerwy na zobowiązania, razem</t>
  </si>
  <si>
    <t>BP02.8.</t>
  </si>
  <si>
    <t>BP02.9.</t>
  </si>
  <si>
    <t>BP02.10.</t>
  </si>
  <si>
    <t>Fundusz z aktualizacji wyceny, w tym dotyczący:</t>
  </si>
  <si>
    <t>BP02.10.1.</t>
  </si>
  <si>
    <t>Rzeczowego majątku trwałego</t>
  </si>
  <si>
    <t>BP02.10.2.</t>
  </si>
  <si>
    <t>Aktywów finansowych dostępnych do sprzedaży</t>
  </si>
  <si>
    <t>BP02.11.</t>
  </si>
  <si>
    <t>Zysk (strata) z lat ubiegłych</t>
  </si>
  <si>
    <t>BP02.12.</t>
  </si>
  <si>
    <t>Zysk (strata) netto</t>
  </si>
  <si>
    <t>BP02.13.</t>
  </si>
  <si>
    <t>Fundusze razem</t>
  </si>
  <si>
    <t>BP02.14.</t>
  </si>
  <si>
    <t>BP02 - Bilans - Pasywa</t>
  </si>
  <si>
    <t>RZS02.1.</t>
  </si>
  <si>
    <t>Przychody z tytułu odsetek</t>
  </si>
  <si>
    <t>RZS02.1.1.</t>
  </si>
  <si>
    <t>RZS02.1.2.</t>
  </si>
  <si>
    <t>RZS02.1.3.</t>
  </si>
  <si>
    <t>RZS02.1.4.</t>
  </si>
  <si>
    <t>RZS02.1.5.</t>
  </si>
  <si>
    <t>RZS02.2.</t>
  </si>
  <si>
    <t>Koszty z tytułu odsetek</t>
  </si>
  <si>
    <t>RZS02.2.1.</t>
  </si>
  <si>
    <t>RZS02.2.2.</t>
  </si>
  <si>
    <t>Zobowiązania finansowe wyceniane metodą skorygowanej ceny nabycia</t>
  </si>
  <si>
    <t>RZS02.2.3.</t>
  </si>
  <si>
    <t>RZS02.3.</t>
  </si>
  <si>
    <t>RZS02.4.</t>
  </si>
  <si>
    <t>Przychody z tytułu dywidend</t>
  </si>
  <si>
    <t>RZS02.5.1.</t>
  </si>
  <si>
    <t>RZS02.5.2.</t>
  </si>
  <si>
    <t>RZS02.5.</t>
  </si>
  <si>
    <t>RZS02.6.</t>
  </si>
  <si>
    <t>Zrealizowany wynik z aktywów finansowych i zobowiązań finansowych innych niż wyceniane w wartości godziwej przez wynik finansowy oraz innych niż przeznaczone do obrotu - netto</t>
  </si>
  <si>
    <t>RZS02.6.1.</t>
  </si>
  <si>
    <t>RZS02.6.2.</t>
  </si>
  <si>
    <t>RZS02.6.3.</t>
  </si>
  <si>
    <t>RZS02.6.4.</t>
  </si>
  <si>
    <t>RZS02.6.5.</t>
  </si>
  <si>
    <t>Pozostałe zrealizowane zyski (straty)</t>
  </si>
  <si>
    <t>RZS02.7.</t>
  </si>
  <si>
    <t>Wynik z tytułu aktywów finansowych i zobowiązań finansowych wycenianych w wartości godziwej przez wynik finansowy</t>
  </si>
  <si>
    <t>w tym przeznaczonych do obrotu - netto</t>
  </si>
  <si>
    <t>RZS02.8.</t>
  </si>
  <si>
    <t>Wynik z tytułu różnic kursowych - netto</t>
  </si>
  <si>
    <t>RZS02.9.</t>
  </si>
  <si>
    <t>Wynik działalności kasy</t>
  </si>
  <si>
    <t>RZS02.10.</t>
  </si>
  <si>
    <t>Pozostałe przychody operacyjne</t>
  </si>
  <si>
    <t>RZS02.10.1.</t>
  </si>
  <si>
    <t>w tym rozwiązane odpisy aktualizujące z tytułu utraty wartości aktywów niefinansowych</t>
  </si>
  <si>
    <t>RZS02.11.</t>
  </si>
  <si>
    <t>Pozostałe koszty operacyjne</t>
  </si>
  <si>
    <t>RZS02.11.1.</t>
  </si>
  <si>
    <t>w tym odpisy aktualizujące z tytułu utraty wartości aktywów niefinansowych</t>
  </si>
  <si>
    <t>RZS02.12.</t>
  </si>
  <si>
    <t>Koszty działania kasy</t>
  </si>
  <si>
    <t>RZS02.12.1.</t>
  </si>
  <si>
    <t>Amortyzacja</t>
  </si>
  <si>
    <t>RZS02.12.2.</t>
  </si>
  <si>
    <t>Zużycie materiałów i energii</t>
  </si>
  <si>
    <t>RZS02.12.3.</t>
  </si>
  <si>
    <t>Usługi obce</t>
  </si>
  <si>
    <t>RZS02.12.4.</t>
  </si>
  <si>
    <t>Bieżące wpłaty na fundusz stabilizacyjny</t>
  </si>
  <si>
    <t>RZS02.12.5.</t>
  </si>
  <si>
    <t>Podatki i opłaty</t>
  </si>
  <si>
    <t>RZS02.12.6.</t>
  </si>
  <si>
    <t>Wynagrodzenia oraz ubezpieczenia społeczne i inne świadczenia</t>
  </si>
  <si>
    <t>RZS02.12.7.</t>
  </si>
  <si>
    <t>Pozostałe koszty rodzajowe</t>
  </si>
  <si>
    <t>RZS02.13.</t>
  </si>
  <si>
    <t>Rezerwy i rozwiązane rezerwy - netto</t>
  </si>
  <si>
    <t>RZS02.13.1.</t>
  </si>
  <si>
    <t>Na zobowiązania pozabilansowe finansowe</t>
  </si>
  <si>
    <t>RZS02.13.2.</t>
  </si>
  <si>
    <t>Pozostałe rezerwy</t>
  </si>
  <si>
    <t>RZS02.14.</t>
  </si>
  <si>
    <t>Odpisy aktualizujące z tytułu utraty wartości i rozwiązane odpisy aktualizujące z tytułu utraty wartości aktywów finansowych - netto</t>
  </si>
  <si>
    <t>RZS02.14.1.</t>
  </si>
  <si>
    <t>Aktywa finansowe dostępne sprzedaży</t>
  </si>
  <si>
    <t>RZS02.14.2.</t>
  </si>
  <si>
    <t>RZS02.14.3.</t>
  </si>
  <si>
    <t>RZS02.15.</t>
  </si>
  <si>
    <t>Wynik działalności operacyjnej</t>
  </si>
  <si>
    <t>RZS02.16.</t>
  </si>
  <si>
    <t>Wynik operacji nadzwyczajnych</t>
  </si>
  <si>
    <t>RZS02.16.1.</t>
  </si>
  <si>
    <t>Zyski nadzwyczajne</t>
  </si>
  <si>
    <t>RZS02.16.2.</t>
  </si>
  <si>
    <t>Straty nadzwyczajne</t>
  </si>
  <si>
    <t>RZS02.17.</t>
  </si>
  <si>
    <t>Zysk (strata) brutto</t>
  </si>
  <si>
    <t>RZS02.18.</t>
  </si>
  <si>
    <t>Podatek dochodowy</t>
  </si>
  <si>
    <t>RZS02.19.</t>
  </si>
  <si>
    <t>Pozostałe obowiązkowe zmniejszenie zysku (zwiększenie straty)</t>
  </si>
  <si>
    <t>RZS02.20.</t>
  </si>
  <si>
    <t>RZS02 - Rachunek zysków i strat</t>
  </si>
  <si>
    <t>ZZFW01 - Zestawienie zmian w funduszach własnych</t>
  </si>
  <si>
    <t>RPP01 - Rachunek przepływów pieniężnych (dla kas stosujących metodę bezpośrednią)</t>
  </si>
  <si>
    <t>RPP02 - Rachunek przepływów pieniężnych (dla kas stosujących metodę pośrednią)</t>
  </si>
  <si>
    <t>GAP01 - Gotówka i inne aktywa pieniężne</t>
  </si>
  <si>
    <t>Gotówka i inne aktywa pieniężne</t>
  </si>
  <si>
    <t>GAP01.1.</t>
  </si>
  <si>
    <t>GAP01.1.1.</t>
  </si>
  <si>
    <t>Gotówka</t>
  </si>
  <si>
    <t>GAP01.1.2.</t>
  </si>
  <si>
    <t>Pozostałe środki w kasie</t>
  </si>
  <si>
    <t>GAP01.2.</t>
  </si>
  <si>
    <t>Środki na rachunkach i ekwiwalenty środków pieniężnych</t>
  </si>
  <si>
    <t>GAP01.2.1.</t>
  </si>
  <si>
    <t>Środki na rachunkach bieżących w bankach</t>
  </si>
  <si>
    <t>GAP01.2.2.</t>
  </si>
  <si>
    <t>Środki na rachunkach bieżących w Kasie Krajowej</t>
  </si>
  <si>
    <t>GAP01.2.3.</t>
  </si>
  <si>
    <t>GAP01.2.4.</t>
  </si>
  <si>
    <t>Papiery wartościowe</t>
  </si>
  <si>
    <t>GAP01.3.</t>
  </si>
  <si>
    <t>AF01 - Aktywa finansowe wyceniane w wartości godziwej przez wynik finansowy</t>
  </si>
  <si>
    <t>AF01.1.</t>
  </si>
  <si>
    <t>AF01.1.1.</t>
  </si>
  <si>
    <t>AF01.1.2.</t>
  </si>
  <si>
    <t>AF01.1.3.</t>
  </si>
  <si>
    <t>AF01.1.4.</t>
  </si>
  <si>
    <t>AF01.2.</t>
  </si>
  <si>
    <t>AF01.2.1.</t>
  </si>
  <si>
    <t>AF01.2.2.</t>
  </si>
  <si>
    <t>Obligacje</t>
  </si>
  <si>
    <t>AF01.2.3.</t>
  </si>
  <si>
    <t>AF01.3.</t>
  </si>
  <si>
    <t>Pozostałe należności</t>
  </si>
  <si>
    <t>AF01.3.1.</t>
  </si>
  <si>
    <t>AF01.3.2.</t>
  </si>
  <si>
    <t>AF01.3.3.</t>
  </si>
  <si>
    <t>AF01.3.4.</t>
  </si>
  <si>
    <t>AF01.3.5.</t>
  </si>
  <si>
    <t>AF01.3.6.</t>
  </si>
  <si>
    <t>AF01.3.7.</t>
  </si>
  <si>
    <t>AF01.4.</t>
  </si>
  <si>
    <t>Cena nabycia</t>
  </si>
  <si>
    <t>AF02.1.</t>
  </si>
  <si>
    <t>AF02.1.1.</t>
  </si>
  <si>
    <t>AF02.1.2.</t>
  </si>
  <si>
    <t>AF02.1.3.</t>
  </si>
  <si>
    <t>AF02.1.4.</t>
  </si>
  <si>
    <t>AF02.2.</t>
  </si>
  <si>
    <t>AF02.2.1.</t>
  </si>
  <si>
    <t>AF02.2.2.</t>
  </si>
  <si>
    <t>AF02.2.3.</t>
  </si>
  <si>
    <t>AF02.3.</t>
  </si>
  <si>
    <t>AF02.3.1.</t>
  </si>
  <si>
    <t>AF02.3.2.</t>
  </si>
  <si>
    <t>AF02.3.3.</t>
  </si>
  <si>
    <t>AF02.3.4.</t>
  </si>
  <si>
    <t>AF02.3.5.</t>
  </si>
  <si>
    <t>AF02.3.6.</t>
  </si>
  <si>
    <t>AF02.3.7.</t>
  </si>
  <si>
    <t>AF02.4.</t>
  </si>
  <si>
    <t>AF02 - Aktywa finansowe przeznaczone do obrotu</t>
  </si>
  <si>
    <t>AF03 - Aktywa finansowe dostępne do sprzedaży</t>
  </si>
  <si>
    <t>Wartość godziwa aktywów bez utraty wartości</t>
  </si>
  <si>
    <t>Wartość godziwa aktywów z utratą wartości</t>
  </si>
  <si>
    <t>AF03.1.</t>
  </si>
  <si>
    <t>AF03.1.1.</t>
  </si>
  <si>
    <t>AF03.1.2.</t>
  </si>
  <si>
    <t>AF03.1.3.</t>
  </si>
  <si>
    <t>AF03.1.4.</t>
  </si>
  <si>
    <t>AF03.2.</t>
  </si>
  <si>
    <t>AF03.2.1.</t>
  </si>
  <si>
    <t>AF03.2.2.</t>
  </si>
  <si>
    <t>AF03.2.3.</t>
  </si>
  <si>
    <t>AF03.3.</t>
  </si>
  <si>
    <t>AF03.3.1.</t>
  </si>
  <si>
    <t>AF03.3.2.</t>
  </si>
  <si>
    <t>AF03.3.3.</t>
  </si>
  <si>
    <t>AF03.3.4.</t>
  </si>
  <si>
    <t>AF03.3.5.</t>
  </si>
  <si>
    <t>AF03.3.6.</t>
  </si>
  <si>
    <t>AF03.3.7.</t>
  </si>
  <si>
    <t>AF03.4.</t>
  </si>
  <si>
    <t>Wartość bilansowa brutto aktywów bez utraty wartości</t>
  </si>
  <si>
    <t>Wartość bilansowa brutto aktywów z utratą wartości</t>
  </si>
  <si>
    <t>AF04.1.</t>
  </si>
  <si>
    <t>AF04.1.1.</t>
  </si>
  <si>
    <t>AF04.1.2.</t>
  </si>
  <si>
    <t>AF04.1.3.</t>
  </si>
  <si>
    <t>AF04.1.4.</t>
  </si>
  <si>
    <t>AF04.1.5.</t>
  </si>
  <si>
    <t>AF04.1.6.</t>
  </si>
  <si>
    <t>AF04.1.7.</t>
  </si>
  <si>
    <t>AF04.2.</t>
  </si>
  <si>
    <t>AF04.2.1.</t>
  </si>
  <si>
    <t>AF04.2.2.</t>
  </si>
  <si>
    <t>AF04.2.3.</t>
  </si>
  <si>
    <t>AF04.3.</t>
  </si>
  <si>
    <t>AF04.3.1.</t>
  </si>
  <si>
    <t>AF04.3.2.</t>
  </si>
  <si>
    <t>AF04.3.3.</t>
  </si>
  <si>
    <t>AF04.3.4.</t>
  </si>
  <si>
    <t>AF04.3.5.</t>
  </si>
  <si>
    <t>AF04.3.6.</t>
  </si>
  <si>
    <t>AF04.3.7.</t>
  </si>
  <si>
    <t>AF04.4.</t>
  </si>
  <si>
    <t>AF04 - Kredyty i pożyczki oraz inne należności</t>
  </si>
  <si>
    <t>AF05 - Aktywa finansowe utrzymywane do terminu wymagalności</t>
  </si>
  <si>
    <t>AF05.1.</t>
  </si>
  <si>
    <t>AF05.1.1.</t>
  </si>
  <si>
    <t>AF05.1.2.</t>
  </si>
  <si>
    <t>AF05.1.3.</t>
  </si>
  <si>
    <t>AF05.2.</t>
  </si>
  <si>
    <t>AF05.2.1.</t>
  </si>
  <si>
    <t>AF05.2.2.</t>
  </si>
  <si>
    <t>AF05.2.3.</t>
  </si>
  <si>
    <t>AF05.2.4.</t>
  </si>
  <si>
    <t>AF05.2.5.</t>
  </si>
  <si>
    <t>AF05.2.6.</t>
  </si>
  <si>
    <t>AF05.2.7.</t>
  </si>
  <si>
    <t>AF05.3.</t>
  </si>
  <si>
    <t>AT01 - Aktywa trwałe</t>
  </si>
  <si>
    <t>ST01 - Rzeczowe aktywa trwałe - Zmiana stanu środków trwałych</t>
  </si>
  <si>
    <t>Wartość brutto</t>
  </si>
  <si>
    <t>Bilans otwarcia</t>
  </si>
  <si>
    <t>Zwiększenia</t>
  </si>
  <si>
    <t>Bilans zamknięcia</t>
  </si>
  <si>
    <t>Odpisy aktualizujące</t>
  </si>
  <si>
    <t>ST02 - Pozostałe rzeczowe aktywa trwałe używane przez kasę</t>
  </si>
  <si>
    <t>ST03 - Rzeczowe aktywa trwałe - Środki trwałe w budowie</t>
  </si>
  <si>
    <t>WNIP01 - Wartości niematerialne i prawne - Zmiana stanu wartości niematerialnych i prawnych</t>
  </si>
  <si>
    <t>RMK01 - Rozliczenia międzyokresowe - aktywa</t>
  </si>
  <si>
    <t>RMK01.1.</t>
  </si>
  <si>
    <t>RMK01.1.1.</t>
  </si>
  <si>
    <t>RMK01.1.2.</t>
  </si>
  <si>
    <t>RMK01.1.3.</t>
  </si>
  <si>
    <t>RMK01.1.4.</t>
  </si>
  <si>
    <t>RMK01.1.5.</t>
  </si>
  <si>
    <t>RMK01.1.6.</t>
  </si>
  <si>
    <t>RMK01.1.7.</t>
  </si>
  <si>
    <t>RMK01.1.8.</t>
  </si>
  <si>
    <t>RMK01.1.9.</t>
  </si>
  <si>
    <t>RMK01.1.10.</t>
  </si>
  <si>
    <t>pozostałe &lt; 10% ogólnej wartości</t>
  </si>
  <si>
    <t>RMK01.2.</t>
  </si>
  <si>
    <t>Część długoterminowa (powyżej 12 miesięcy)</t>
  </si>
  <si>
    <t>RMK01.3.</t>
  </si>
  <si>
    <t>Część krótkoterminowa (poniżej 12 miesięcy)</t>
  </si>
  <si>
    <t>Rozliczenia międzyokresowe, w tym:</t>
  </si>
  <si>
    <t>PA01.1.</t>
  </si>
  <si>
    <t>Zapasy</t>
  </si>
  <si>
    <t>PA01.1.1.</t>
  </si>
  <si>
    <t>PA01.1.2.</t>
  </si>
  <si>
    <t>PA01.1.3.</t>
  </si>
  <si>
    <t>PA01.2.</t>
  </si>
  <si>
    <t>PA01.2.1.</t>
  </si>
  <si>
    <t>Wkłady na fundusz stabilizacyjny</t>
  </si>
  <si>
    <t>PA01.2.2.</t>
  </si>
  <si>
    <t>Wpłacone kaucje z tytułu najmu</t>
  </si>
  <si>
    <t>PA01.2.3.</t>
  </si>
  <si>
    <t>Środki pieniężne w drodze</t>
  </si>
  <si>
    <t>PA01.2.4.</t>
  </si>
  <si>
    <t>Należności z różnych tytułów</t>
  </si>
  <si>
    <t>PA01.2.4.1.</t>
  </si>
  <si>
    <t>PA01.2.4.2.</t>
  </si>
  <si>
    <t>rozliczenia kart płatniczych</t>
  </si>
  <si>
    <t>PA01.2.4.3.</t>
  </si>
  <si>
    <t>rozrachunki z tytułu przelewów</t>
  </si>
  <si>
    <t>PA01.2.4.4.</t>
  </si>
  <si>
    <t>PA01 - Inne aktywa</t>
  </si>
  <si>
    <t>ZF02 - Zobowiązania finansowe w wartości bilansowej</t>
  </si>
  <si>
    <t>Przeznaczone do obrotu</t>
  </si>
  <si>
    <t>Wyceniane w wartości godziwej przez wynik finansowy</t>
  </si>
  <si>
    <t>Pozostałe wyceniane według skorygowanej ceny nabycia</t>
  </si>
  <si>
    <t>ZF02.1.</t>
  </si>
  <si>
    <t>ZF02.1.1.</t>
  </si>
  <si>
    <t>ZF02.1.2.</t>
  </si>
  <si>
    <t>ZF02.1.3.</t>
  </si>
  <si>
    <t>ZF02.1.4.</t>
  </si>
  <si>
    <t>ZF02.1.5.</t>
  </si>
  <si>
    <t>ZF02.1.6.</t>
  </si>
  <si>
    <t>ZF02.2.</t>
  </si>
  <si>
    <t>Zobowiązania z tytułu własnej emisji</t>
  </si>
  <si>
    <t>ZF02.2.1.</t>
  </si>
  <si>
    <t>ZF02.2.2.</t>
  </si>
  <si>
    <t>ZF02.2.3.</t>
  </si>
  <si>
    <t>ZF02.2.4.</t>
  </si>
  <si>
    <t>ZF02.2.5.</t>
  </si>
  <si>
    <t>ZF02.2.6.</t>
  </si>
  <si>
    <t>ZF02.2.7.</t>
  </si>
  <si>
    <t>ZF02.2.7.1.</t>
  </si>
  <si>
    <t>w tym: Bankowy Fundusz Gwarancyjny</t>
  </si>
  <si>
    <t>ZF02.2.7.2.</t>
  </si>
  <si>
    <t>w tym: Kasa Krajowa</t>
  </si>
  <si>
    <t>ZF02.2.8.</t>
  </si>
  <si>
    <t>ZF02.2.9.</t>
  </si>
  <si>
    <t>ZF02.3.</t>
  </si>
  <si>
    <t>ZF02.3.1.</t>
  </si>
  <si>
    <t>ZF02.3.2.</t>
  </si>
  <si>
    <t>ZF02.3.3.</t>
  </si>
  <si>
    <t>ZF02.3.4.</t>
  </si>
  <si>
    <t>ZF02.3.5.</t>
  </si>
  <si>
    <t>ZF02.3.6.</t>
  </si>
  <si>
    <t>ZF02.3.7.</t>
  </si>
  <si>
    <t>ZF02.3.8.</t>
  </si>
  <si>
    <t>ZF02.3.8.1.</t>
  </si>
  <si>
    <t>ZF02.3.8.2.</t>
  </si>
  <si>
    <t>ZF02.3.9.</t>
  </si>
  <si>
    <t>ZF02.3.10.</t>
  </si>
  <si>
    <t>ZF02.4.</t>
  </si>
  <si>
    <t>Rezerwy na emerytury i inne świadczenia pracownicze (również dla byłych pracowników)</t>
  </si>
  <si>
    <t>Rezerwy na restrukturyzację</t>
  </si>
  <si>
    <t>Rezerwy na sprawy sporne (w tym podatkowe)</t>
  </si>
  <si>
    <t>Rezerwy na zobowiązania pozabilansowe (finansowe i gwarancyjne)</t>
  </si>
  <si>
    <t>Inne świadczenia pracownicze</t>
  </si>
  <si>
    <t>RE01.1.</t>
  </si>
  <si>
    <t>RE01.2.</t>
  </si>
  <si>
    <t>RE01.3.</t>
  </si>
  <si>
    <t>Wykorzystanie</t>
  </si>
  <si>
    <t>RE01.4.</t>
  </si>
  <si>
    <t>Rozwiązanie</t>
  </si>
  <si>
    <t>RE01.5.</t>
  </si>
  <si>
    <t>Wzrost wartości rezerw na inne umowy rodzące obciążenia w wyniku dyskontowania (w tym na skutek zmiany stopy dyskonta)</t>
  </si>
  <si>
    <t>RE01.6.</t>
  </si>
  <si>
    <t>Inne zmiany wartości</t>
  </si>
  <si>
    <t>RE01.7.</t>
  </si>
  <si>
    <t>RE01 - Rezerwy</t>
  </si>
  <si>
    <t>ZWB01 - Zobowiązania z tytułu podatków</t>
  </si>
  <si>
    <t>RMK02.1.</t>
  </si>
  <si>
    <t>RMK02.1.1.</t>
  </si>
  <si>
    <t>Przychody przyszłych okresów</t>
  </si>
  <si>
    <t>RMK02.1.2.</t>
  </si>
  <si>
    <t>RMK02.1.3.</t>
  </si>
  <si>
    <t>RMK02.1.4.</t>
  </si>
  <si>
    <t>RMK02.1.5.</t>
  </si>
  <si>
    <t>RMK02.1.6.</t>
  </si>
  <si>
    <t>RMK02.1.7.</t>
  </si>
  <si>
    <t>RMK02.1.8.</t>
  </si>
  <si>
    <t>RMK02.1.9.</t>
  </si>
  <si>
    <t>RMK02.1.10.</t>
  </si>
  <si>
    <t>RMK02.2.</t>
  </si>
  <si>
    <t>RMK02.3.</t>
  </si>
  <si>
    <t>FSIZ01 - Fundusze specjalne i inne zobowiązania</t>
  </si>
  <si>
    <t>RMK02 - Rozliczenia międzyokresowe - pasywa</t>
  </si>
  <si>
    <t>FW03 - Zmiany kapitału z aktualizacji wyceny w zakresie instrumentów finansowych</t>
  </si>
  <si>
    <t>ZPU02 - Ustanowione przez kasę zabezpieczenia majątkowe</t>
  </si>
  <si>
    <t>NLOK02.1.</t>
  </si>
  <si>
    <t>NLOK02.2.</t>
  </si>
  <si>
    <t>NLOK02.3.</t>
  </si>
  <si>
    <t>Inne podmioty za zgodą Komisji</t>
  </si>
  <si>
    <t>Lokaty dwumiesięczne</t>
  </si>
  <si>
    <t>Lokaty sześciomiesięczne</t>
  </si>
  <si>
    <t>Inne lokaty</t>
  </si>
  <si>
    <t>NLOK02.4.</t>
  </si>
  <si>
    <t>DPW02 - Instrumenty kapitałowe i dłużne papiery wartościowe - informacja o utracie wartości</t>
  </si>
  <si>
    <t>DPW03.3.1.</t>
  </si>
  <si>
    <t>dłużne papiery wartościowe ujęte w bilansie w wyniku sprzedaży wierzytelności</t>
  </si>
  <si>
    <t xml:space="preserve">Inne, w tym: </t>
  </si>
  <si>
    <t>DPW04 - Instrumenty kapitałowe w podziale na podmioty oraz według produktów</t>
  </si>
  <si>
    <t>DPW05 - Inwestycje w udziały, akcje i wkłady w innych podmiotach</t>
  </si>
  <si>
    <t>powyżej 3 miesięcy do 6 miesięcy</t>
  </si>
  <si>
    <t>powyżej 6 miesięcy do 1 roku</t>
  </si>
  <si>
    <t>powyżej 1 roku do 3 lat</t>
  </si>
  <si>
    <t>DPW06 - Dłużne papiery wartościowe według wartości bilansowej w podziale na terminy zapadalności oraz według produktów</t>
  </si>
  <si>
    <t>DPW07 - Dłużne papiery wartościowe według wartości bilansowej w podziale na terminy zapadalności oraz według podmiotów</t>
  </si>
  <si>
    <t>NKIP01 - Kredyty i pożyczki oraz pozostałe należności, z wyłączeniem ujmowanych w wartości godziwej przez wynik finansowy, w tym do obrotu - w podziale na zabezpieczenia oraz według podmiotów</t>
  </si>
  <si>
    <t>NKIP02 - Kredyty i pożyczki oraz pozostałe należności, z wyłączeniem ujmowanych w wartości godziwej przez wynik finansowy, w tym do obrotu - w podziale na zabezpieczenia oraz według produktów</t>
  </si>
  <si>
    <t>NKIP03 - Kredyty i pożyczki oraz pozostałe należności, z wyłączeniem ujmowanych w wartości godziwej przez wynik finansowy, w tym do obrotu - w podziale na kategorie ryzyka określone w przepisach wykonawczych wydanych na podstawie art. 81 ust. 2 pkt 8a ustawy z dnia 29 września 1994 r. o rachunkowości (Dz. U. z 2016 r. poz. 1047, z późn. zm.)  oraz według podmiotów</t>
  </si>
  <si>
    <t>Należności regularne</t>
  </si>
  <si>
    <t>Przeterminowane od 1 dnia do 1 miesiąca włącznie
(oraz brak obaw odnośnie sytuacji ekonomiczno- finansowej)</t>
  </si>
  <si>
    <t>Nieprzeterminowane
(oraz brak obaw odnośnie sytuacji ekonomiczno- finansowej)</t>
  </si>
  <si>
    <t>Przeterminowane powyżej 1 miesiąca do 3 miesięcy włącznie
(oraz brak obaw odnośnie sytuacji ekonomiczno- finansowej)</t>
  </si>
  <si>
    <t>Należności zagrożone</t>
  </si>
  <si>
    <t>NKIP04 - Kredyty i pożyczki oraz pozostałe należności, z wyłączeniem ujmowanych w wartości godziwej przez wynik finansowy, w tym do obrotu - w podziale na kategorie ryzyka określone w przepisach wykonawczych wydanych na podstawie art. 81 ust. 2 pkt 8a ustawy z dnia 29 września 1994 r. o rachunkowości (Dz. U. z 2016 r. poz. 1047, z późn. zm.)  oraz według produktów</t>
  </si>
  <si>
    <t>NKIP05 - Kredyty i pożyczki oraz pozostałe należności, z wyłączeniem ujmowanych w wartości godziwej przez wynik finansowy, w tym do obrotu - według podmiotów</t>
  </si>
  <si>
    <t>Zabezpieczenia pomniejszające wartość podstawy tworzenia odpisu</t>
  </si>
  <si>
    <t>Wartość udzielonego kredytu i pożyczki lub innych należności</t>
  </si>
  <si>
    <t>Wartość pozostałego do spłaty kapitału kredytu i pożyczki lub innych należności</t>
  </si>
  <si>
    <t>Nierozliczone prowizje lub opłaty</t>
  </si>
  <si>
    <t>Nierozliczone koszty</t>
  </si>
  <si>
    <t>Odsetki umowne</t>
  </si>
  <si>
    <t>Odsetki karne lub ustawowe</t>
  </si>
  <si>
    <t>Koszty windykacji</t>
  </si>
  <si>
    <t>NKIP05.1.</t>
  </si>
  <si>
    <t>NKIP05.1.1.</t>
  </si>
  <si>
    <t>NKIP05.1.2.</t>
  </si>
  <si>
    <t>NKIP05.1.3.</t>
  </si>
  <si>
    <t>NKIP05.1.4.</t>
  </si>
  <si>
    <t>NKIP05.1.5.</t>
  </si>
  <si>
    <t>NKIP05.1.6.</t>
  </si>
  <si>
    <t>NKIP05.2.</t>
  </si>
  <si>
    <t>Należności z prawdopodobieństwem wystąpienia nieściągalności</t>
  </si>
  <si>
    <t>NKIP05.2.1.</t>
  </si>
  <si>
    <t>NKIP05.2.2.</t>
  </si>
  <si>
    <t>NKIP05.2.3.</t>
  </si>
  <si>
    <t>NKIP05.2.4.</t>
  </si>
  <si>
    <t>NKIP05.2.5.</t>
  </si>
  <si>
    <t>NKIP05.2.6.</t>
  </si>
  <si>
    <t>NKIP05.2.7.</t>
  </si>
  <si>
    <t>NKIP05.3.</t>
  </si>
  <si>
    <t>Należności o znacznym stopniu prawdopodobieństwa nieściągalności</t>
  </si>
  <si>
    <t>NKIP05.3.1.</t>
  </si>
  <si>
    <t>NKIP05.3.2.</t>
  </si>
  <si>
    <t>NKIP05.3.3.</t>
  </si>
  <si>
    <t>NKIP05.3.4.</t>
  </si>
  <si>
    <t>NKIP05.3.5.</t>
  </si>
  <si>
    <t>NKIP05.3.6.</t>
  </si>
  <si>
    <t>NKIP05.4.</t>
  </si>
  <si>
    <t>Należności nieściągalne</t>
  </si>
  <si>
    <t>NKIP05.4.1.</t>
  </si>
  <si>
    <t>NKIP05.4.2.</t>
  </si>
  <si>
    <t>NKIP05.4.3.</t>
  </si>
  <si>
    <t>NKIP05.4.4.</t>
  </si>
  <si>
    <t>NKIP05.4.5.</t>
  </si>
  <si>
    <t>NKIP05.4.6.</t>
  </si>
  <si>
    <t>NKIP05.4.7.</t>
  </si>
  <si>
    <t>NKIP05.5.</t>
  </si>
  <si>
    <t>NKIP06 - Kredyty i pożyczki oraz pozostałe należności (wszystkie portfele) według zabezpieczeń, wartość brutto</t>
  </si>
  <si>
    <t>środki pieniężne</t>
  </si>
  <si>
    <t>NKIP07 - Kredyty i pożyczki na nieruchomości według terminów pierwotnych</t>
  </si>
  <si>
    <t>od 3 lat do 5 lat</t>
  </si>
  <si>
    <t>od 5 lat do 10 lat</t>
  </si>
  <si>
    <t>Należności nieściągalne, stan na początek okresu</t>
  </si>
  <si>
    <t>Odpisane</t>
  </si>
  <si>
    <t>Umorzone w okresie sprawozdawczym</t>
  </si>
  <si>
    <t>Spłacone w okresie sprawozdawczym</t>
  </si>
  <si>
    <t>Należności nieściągalne, na koniec okresu</t>
  </si>
  <si>
    <t>Odsetki na koniec okresu</t>
  </si>
  <si>
    <t>NKIP08.1.</t>
  </si>
  <si>
    <t>Należności ogółem</t>
  </si>
  <si>
    <t>NKIP08.1.1.</t>
  </si>
  <si>
    <t>NKIP08.1.2.</t>
  </si>
  <si>
    <t>NKIP08.1.3.</t>
  </si>
  <si>
    <t>NKIP08.1.4.</t>
  </si>
  <si>
    <t>NKIP08.1.5.</t>
  </si>
  <si>
    <t>NKIP08.1.6.</t>
  </si>
  <si>
    <t>NKIP08.1.7.</t>
  </si>
  <si>
    <t>NKIP08 - Informacja na temat ryzyka kredytowego oraz odpisów aktualizujących z tytułu utraty wartości - należności nieściągalne spisane w ciężar odpisów z tytułu utraty wartości</t>
  </si>
  <si>
    <t>Wartość bilansowa brutto ekspozycji bez rozpoznanej utraty wartości</t>
  </si>
  <si>
    <t>Wartość bilansowa brutto ekspozycji z rozpoznaną utratą wartości</t>
  </si>
  <si>
    <t>Odpis aktualizujący z tytułu utraty wartości</t>
  </si>
  <si>
    <t>NKIP09.1.</t>
  </si>
  <si>
    <t>Należności objęte restrukturyzacją</t>
  </si>
  <si>
    <t>NKIP09.1.1.</t>
  </si>
  <si>
    <t>NKIP09.1.2.</t>
  </si>
  <si>
    <t>NKIP09.1.3.</t>
  </si>
  <si>
    <t>NKIP09.1.4.</t>
  </si>
  <si>
    <t>NKIP09.1.5.</t>
  </si>
  <si>
    <t>NKIP09.1.6.</t>
  </si>
  <si>
    <t>NKIP09.1.7.</t>
  </si>
  <si>
    <t>NKIP09 - Należności objęte restrukturyzacją (pozostałe należności ze wszystkich portfeli oraz portfel kredyty i pożyczki oraz inne należności)</t>
  </si>
  <si>
    <t>Przeterminowane powyżej 1 miesiąca do 3 miesięcy włącznie</t>
  </si>
  <si>
    <t>Brakujący odpis aktualizujący</t>
  </si>
  <si>
    <t>Wartość zabezpieczenia</t>
  </si>
  <si>
    <t>NKIP10.1.</t>
  </si>
  <si>
    <t>NKIP10.2.</t>
  </si>
  <si>
    <t>NKIP10.4.</t>
  </si>
  <si>
    <t>NKIP10.5.</t>
  </si>
  <si>
    <t>NKIP10.6.</t>
  </si>
  <si>
    <t>NKIP10.7.</t>
  </si>
  <si>
    <t>NKIP10.8.</t>
  </si>
  <si>
    <t>NKIP10 - Należności z odroczonym terminem zapłaty oraz należności przeterminowane i należności sporne, na które nie utworzono odpisu aktualizującego oraz według podmiotów</t>
  </si>
  <si>
    <t>Należności z prawdopodobieństwem wystąpienia nieściągalności (opóźnienie w spłacie kapitału lub odsetek przekracza 3 miesiące i nie przekracza 6 miesięcy)</t>
  </si>
  <si>
    <t>Należności o znacznym stopniu wystąpienia prawdopodobieństwa nieściągalności (opóźnienie w spłacie kapitału lub odsetek przekracza 6 miesięcy i nie przekracza 12 miesięcy)</t>
  </si>
  <si>
    <t>Należności nieściągalne (termin spłaty został przekroczony powyżej 12 miesięcy)</t>
  </si>
  <si>
    <t>NKIP10.3.</t>
  </si>
  <si>
    <t>NKIP11.1.</t>
  </si>
  <si>
    <t>NKIP11.2.</t>
  </si>
  <si>
    <t>NKIP11.3.</t>
  </si>
  <si>
    <t>NKIP11.3.1.</t>
  </si>
  <si>
    <t>NKIP11.4.</t>
  </si>
  <si>
    <t>NKIP11.5.</t>
  </si>
  <si>
    <t>NKIP11.6.</t>
  </si>
  <si>
    <t>NKIP11.7.</t>
  </si>
  <si>
    <t>NKIP11 - Należności z odroczonym terminem zapłaty oraz należności przeterminowane i należności sporne, na które nie utworzono odpisu aktualizującego oraz według produktów</t>
  </si>
  <si>
    <t>NWTZ02 - Kredyty i pożyczki oraz inne należności według wartości bilansowej w podziale na terminy pierwotne oraz według podmiotów</t>
  </si>
  <si>
    <t>NWTZ02.1.</t>
  </si>
  <si>
    <t>NWTZ02.2.</t>
  </si>
  <si>
    <t>NWTZ02.3.</t>
  </si>
  <si>
    <t>NWTZ02.4.</t>
  </si>
  <si>
    <t>NWTZ02.5.</t>
  </si>
  <si>
    <t>NWTZ02.6.</t>
  </si>
  <si>
    <t>NWTZ02.7.</t>
  </si>
  <si>
    <t>NWTZ02.8.</t>
  </si>
  <si>
    <t>Z terminem pierwotnym</t>
  </si>
  <si>
    <t>NWTZ03 - Kredyty i pożyczki oraz pozostałe należności (wszystkie portfele) według wartości początkowej i terminów pierwotnych</t>
  </si>
  <si>
    <t>NWTZ04 - Kredyty i pożyczki oraz pozostałe należności (wszystkie portfele) według wartości początkowej i terminów zapadalności</t>
  </si>
  <si>
    <t>Zestawienie pozycji według długości okresu przeszacowania</t>
  </si>
  <si>
    <t>Informacja uzupełniająca</t>
  </si>
  <si>
    <t>Wartość aktywów odsetkowych</t>
  </si>
  <si>
    <t>w tym: portfel kredytowy</t>
  </si>
  <si>
    <t>Wartość pasywów odsetkowych</t>
  </si>
  <si>
    <t>Pozycja długa</t>
  </si>
  <si>
    <t>Pozycja krótka</t>
  </si>
  <si>
    <t>RSP01.1.</t>
  </si>
  <si>
    <t>Instrumenty o stopie zwrotu zarządzanej przez kasę</t>
  </si>
  <si>
    <t>RSP01.2.</t>
  </si>
  <si>
    <t>do 1 dnia roboczego (włącznie)</t>
  </si>
  <si>
    <t>RSP01.3.</t>
  </si>
  <si>
    <t>od 2 dni roboczych do tygodnia (włącznie)</t>
  </si>
  <si>
    <t>RSP01.4.</t>
  </si>
  <si>
    <t>Powyżej tygodnia do 1 miesiąca (włącznie)</t>
  </si>
  <si>
    <t>RSP01.5.</t>
  </si>
  <si>
    <t>Powyżej 1 do 3 miesięcy (włącznie)</t>
  </si>
  <si>
    <t>RSP01.6.</t>
  </si>
  <si>
    <t>Powyżej 3 do 6 miesięcy (włącznie)</t>
  </si>
  <si>
    <t>RSP01.7.</t>
  </si>
  <si>
    <t>Powyżej 6 miesięcy do 1 roku (włącznie)</t>
  </si>
  <si>
    <t>RSP01.8.</t>
  </si>
  <si>
    <t>Powyżej 1 roku do 2 lat (włącznie)</t>
  </si>
  <si>
    <t>RSP01.9.</t>
  </si>
  <si>
    <t>Powyżej 2 lat do 5 lat (włącznie)</t>
  </si>
  <si>
    <t>RSP01.10.</t>
  </si>
  <si>
    <t>Powyżej 5 lat</t>
  </si>
  <si>
    <t>RSP01.11.</t>
  </si>
  <si>
    <t>RSP01 - Ryzyko stopy procentowej - zestawienie pozycji według długości okresu przeszacowania</t>
  </si>
  <si>
    <t>RSP02.1.</t>
  </si>
  <si>
    <t>RSP02.2.</t>
  </si>
  <si>
    <t>RSP02.3.</t>
  </si>
  <si>
    <t>RSP02.4.</t>
  </si>
  <si>
    <t>RSP02.5.</t>
  </si>
  <si>
    <t>RSP02.6.</t>
  </si>
  <si>
    <t>RSP02.7.</t>
  </si>
  <si>
    <t>RSP02.8.</t>
  </si>
  <si>
    <t>RSP02.9.</t>
  </si>
  <si>
    <t>RSP02.10.</t>
  </si>
  <si>
    <t>RSP02.11.</t>
  </si>
  <si>
    <t>RSP02 - Ryzyko stopy procentowej - zaktualizowany średni okres zwrotu</t>
  </si>
  <si>
    <t>RSP03.1.</t>
  </si>
  <si>
    <t>Oprocentowanie według stopy zmiennej</t>
  </si>
  <si>
    <t>RSP03.2.</t>
  </si>
  <si>
    <t>Oprocentowanie według stopy stałej</t>
  </si>
  <si>
    <t>RSP03.3.</t>
  </si>
  <si>
    <t>RSP03 - Ryzyko stopy procentowej - informacje dodatkowe</t>
  </si>
  <si>
    <t>Naliczone odsetki w okresie</t>
  </si>
  <si>
    <t>Średniomiesięczna wartość umów</t>
  </si>
  <si>
    <t>RSP04.1.</t>
  </si>
  <si>
    <t>Depozyty</t>
  </si>
  <si>
    <t>RSP04.1.1.</t>
  </si>
  <si>
    <t>bieżące</t>
  </si>
  <si>
    <t>RSP04.1.2.</t>
  </si>
  <si>
    <t>z terminem pierwotnym</t>
  </si>
  <si>
    <t>RSP04.1.2.1.</t>
  </si>
  <si>
    <t>do 1 roku włącznie</t>
  </si>
  <si>
    <t>RSP04.1.2.2.</t>
  </si>
  <si>
    <t>powyżej 1 roku</t>
  </si>
  <si>
    <t>RSP04.1.3.</t>
  </si>
  <si>
    <t>z terminem wypowiedzenia</t>
  </si>
  <si>
    <t>RSP04.1.3.1.</t>
  </si>
  <si>
    <t>do 3 miesięcy włącznie</t>
  </si>
  <si>
    <t>RSP04.1.3.2.</t>
  </si>
  <si>
    <t>powyżej 3 miesięcy</t>
  </si>
  <si>
    <t>RSP04.2.</t>
  </si>
  <si>
    <t>RSP04.2.1.</t>
  </si>
  <si>
    <t>RSP04.2.2.</t>
  </si>
  <si>
    <t>RSP04.2.2.1.</t>
  </si>
  <si>
    <t>RSP04.2.2.2.</t>
  </si>
  <si>
    <t>powyżej 1 roku do 5 lat włącznie</t>
  </si>
  <si>
    <t>RSP04.2.2.3.</t>
  </si>
  <si>
    <t>powyżej 5 lat</t>
  </si>
  <si>
    <t>RSP04.2.3.</t>
  </si>
  <si>
    <t>RSP04.2.3.1.</t>
  </si>
  <si>
    <t>oprocentowane</t>
  </si>
  <si>
    <t>RSP04.2.3.2.</t>
  </si>
  <si>
    <t>nieoprocentowane</t>
  </si>
  <si>
    <t>RSP04.2.4.</t>
  </si>
  <si>
    <t>RSP04.2.4.1.</t>
  </si>
  <si>
    <t>RSP04.2.4.2.</t>
  </si>
  <si>
    <t>RSP04.2.4.3.</t>
  </si>
  <si>
    <t>RSP04.2.5.</t>
  </si>
  <si>
    <t>Na inne cele</t>
  </si>
  <si>
    <t>RSP04.2.5.1.</t>
  </si>
  <si>
    <t>RSP04.2.5.2.</t>
  </si>
  <si>
    <t>RSP04.2.5.3.</t>
  </si>
  <si>
    <t>RSP04 - Dane służące obliczeniu oprocentowania wszystkich umów według terminów pierwotnych, w okresie sprawozdawczym</t>
  </si>
  <si>
    <t>RSP05 - Dane służące obliczeniu oprocentowania nowych umów według terminów pierwotnych</t>
  </si>
  <si>
    <t>Średnia ważona wysokość oprocentowania w %</t>
  </si>
  <si>
    <t>Nominalna wartość umów</t>
  </si>
  <si>
    <t>RSP05.1.</t>
  </si>
  <si>
    <t>Depozyty z terminem pierwotnym</t>
  </si>
  <si>
    <t>RSP05.1.1.</t>
  </si>
  <si>
    <t>do 1 miesiąca włącznie</t>
  </si>
  <si>
    <t>RSP05.1.2.</t>
  </si>
  <si>
    <t>powyżej 1 miesiąca do 3 miesięcy włącznie</t>
  </si>
  <si>
    <t>RSP05.1.3.</t>
  </si>
  <si>
    <t>RSP05.1.4.</t>
  </si>
  <si>
    <t>RSP05.1.5.</t>
  </si>
  <si>
    <t>powyżej 1 roku do 2 lat włącznie</t>
  </si>
  <si>
    <t>RSP05.1.6.</t>
  </si>
  <si>
    <t>powyżej 2 lat</t>
  </si>
  <si>
    <t>RSP05.2.</t>
  </si>
  <si>
    <t>RSP05.2.1.</t>
  </si>
  <si>
    <t>RSP05.2.1.1.</t>
  </si>
  <si>
    <t>zabezpieczone</t>
  </si>
  <si>
    <t>RSP05.2.1.1.1.</t>
  </si>
  <si>
    <t>stopa zmienna i stała do 3 miesięcy włącznie</t>
  </si>
  <si>
    <t>RSP05.2.1.1.2.</t>
  </si>
  <si>
    <t>stopa stała od 3 miesięcy do 1 roku włącznie</t>
  </si>
  <si>
    <t>RSP05.2.1.1.3.</t>
  </si>
  <si>
    <t>stopa stała od 1 roku do 5 lat włącznie</t>
  </si>
  <si>
    <t>RSP05.2.1.1.4.</t>
  </si>
  <si>
    <t>stopa stała powyżej 5 lat</t>
  </si>
  <si>
    <t>RSP05.2.1.2.</t>
  </si>
  <si>
    <t>niezabezpieczone</t>
  </si>
  <si>
    <t>RSP05.2.1.2.1.</t>
  </si>
  <si>
    <t>RSP05.2.1.2.2.</t>
  </si>
  <si>
    <t>RSP05.2.1.2.3.</t>
  </si>
  <si>
    <t>RSP05.2.1.2.4.</t>
  </si>
  <si>
    <t>RSP05.2.2.</t>
  </si>
  <si>
    <t>RSP05.2.2.1.</t>
  </si>
  <si>
    <t>RSP05.2.2.1.1.</t>
  </si>
  <si>
    <t>RSP05.2.2.1.2.</t>
  </si>
  <si>
    <t>RSP05.2.2.1.3.</t>
  </si>
  <si>
    <t>RSP05.2.2.1.4.</t>
  </si>
  <si>
    <t>RSP05.2.2.2.</t>
  </si>
  <si>
    <t>RSP05.2.2.2.1.</t>
  </si>
  <si>
    <t>RSP05.2.2.2.2.</t>
  </si>
  <si>
    <t>RSP05.2.2.2.3.</t>
  </si>
  <si>
    <t>RSP05.2.2.2.4.</t>
  </si>
  <si>
    <t>RSP05.2.3.</t>
  </si>
  <si>
    <t>Na cele działalności gospodarczej</t>
  </si>
  <si>
    <t>RSP05.2.3.1.</t>
  </si>
  <si>
    <t>RSP05.2.3.2.</t>
  </si>
  <si>
    <t>RSP05.2.3.3.</t>
  </si>
  <si>
    <t>RSP05.2.3.4.</t>
  </si>
  <si>
    <t>RSP05.2.4.</t>
  </si>
  <si>
    <t>RSP05.2.4.1.</t>
  </si>
  <si>
    <t>RSP05.2.4.2.</t>
  </si>
  <si>
    <t>RSP05.2.4.3.</t>
  </si>
  <si>
    <t>RSP05.2.4.4.</t>
  </si>
  <si>
    <t>NO01 - Kredyty i pożyczki oraz pozostałe należności, z wyłączeniem ujmowanych w wartości godziwej przez wynik finansowy, w tym do obrotu - według wartości bilansowej w podziale na waluty oraz według podmiotów i produktów</t>
  </si>
  <si>
    <t>AF06 - Utrata wartości dla aktywów finansowych w podziale na portfele</t>
  </si>
  <si>
    <t>AF08 - Aktywa finansowe stanowiące zabezpieczenie: wyłączenia i zobowiązania finansowe powiązane z przeniesionymi aktywami finansowymi</t>
  </si>
  <si>
    <t>AF07 - Utrata wartości dla aktywów finansowych w podziale na produkty i podmioty</t>
  </si>
  <si>
    <t>AF09 - Sprzedaż wierzytelności</t>
  </si>
  <si>
    <t>ZF03 - Zobowiązania finansowe według wartości bilansowej w podziale na terminy pierwotne według podmiotów</t>
  </si>
  <si>
    <t>powyżej 3 lat do 5 lat</t>
  </si>
  <si>
    <t>ZF03.1.</t>
  </si>
  <si>
    <t>ZF03.1.1.</t>
  </si>
  <si>
    <t>ZF03.1.2.</t>
  </si>
  <si>
    <t>ZF03.1.3.</t>
  </si>
  <si>
    <t>ZF03.1.4.</t>
  </si>
  <si>
    <t>ZF03.1.5.</t>
  </si>
  <si>
    <t>ZF03.1.6.</t>
  </si>
  <si>
    <t>ZF03.1.7.</t>
  </si>
  <si>
    <t>ZF03.1.8.</t>
  </si>
  <si>
    <t>ZF03.2.</t>
  </si>
  <si>
    <t>ZF03.2.1.</t>
  </si>
  <si>
    <t>ZF03.2.2.</t>
  </si>
  <si>
    <t>ZF03.2.3.</t>
  </si>
  <si>
    <t>ZF03.2.4.</t>
  </si>
  <si>
    <t>ZF03.2.5.</t>
  </si>
  <si>
    <t>ZF03.2.6.</t>
  </si>
  <si>
    <t>ZF03.2.7.</t>
  </si>
  <si>
    <t>ZF03.2.7.1.</t>
  </si>
  <si>
    <t>ZF03.2.7.2.</t>
  </si>
  <si>
    <t>ZF03.2.8.</t>
  </si>
  <si>
    <t>ZF03.2.9.</t>
  </si>
  <si>
    <t>ZF03.3.</t>
  </si>
  <si>
    <t>ZF03.3.1.</t>
  </si>
  <si>
    <t>ZF03.3.2.</t>
  </si>
  <si>
    <t>ZF03.3.3.</t>
  </si>
  <si>
    <t>ZF03.3.3.1.</t>
  </si>
  <si>
    <t>ZF03.3.3.2.</t>
  </si>
  <si>
    <t>ZF03.3.3.2.1.</t>
  </si>
  <si>
    <t>w tym: środki pieniężne z funduszu stabilizacyjnego zaliczone do funduszy kasy</t>
  </si>
  <si>
    <t>ZF03.3.3.2.2.</t>
  </si>
  <si>
    <t>w tym: pozostałe środki pieniężne z funduszu stabilizacyjnego</t>
  </si>
  <si>
    <t>ZF03.4.</t>
  </si>
  <si>
    <t>ZF03.4.1.</t>
  </si>
  <si>
    <t>ZF03.4.2.</t>
  </si>
  <si>
    <t>ZF03.4.3.</t>
  </si>
  <si>
    <t>ZF03.4.4.</t>
  </si>
  <si>
    <t>ZF03.4.5.</t>
  </si>
  <si>
    <t>ZF03.4.6.</t>
  </si>
  <si>
    <t>ZF03.4.7.</t>
  </si>
  <si>
    <t>ZF03.4.8.</t>
  </si>
  <si>
    <t>ZF03.4.9.</t>
  </si>
  <si>
    <t>ZF03.4.10.</t>
  </si>
  <si>
    <t>ZF03.5.</t>
  </si>
  <si>
    <t>ZF03.3.4.</t>
  </si>
  <si>
    <t>Z terminem wymagalności</t>
  </si>
  <si>
    <t>ZF04.1.</t>
  </si>
  <si>
    <t>ZF04.1.1.</t>
  </si>
  <si>
    <t>ZF04.1.2.</t>
  </si>
  <si>
    <t>ZF04.1.3.</t>
  </si>
  <si>
    <t>ZF04.1.4.</t>
  </si>
  <si>
    <t>ZF04.1.5.</t>
  </si>
  <si>
    <t>ZF04.1.6.</t>
  </si>
  <si>
    <t>ZF04.1.7.</t>
  </si>
  <si>
    <t>ZF04.1.8.</t>
  </si>
  <si>
    <t>ZF04.2.</t>
  </si>
  <si>
    <t>ZF04.2.1.</t>
  </si>
  <si>
    <t>ZF04.2.2.</t>
  </si>
  <si>
    <t>ZF04.2.3.</t>
  </si>
  <si>
    <t>ZF04.2.4.</t>
  </si>
  <si>
    <t>ZF04.2.5.</t>
  </si>
  <si>
    <t>ZF04.2.6.</t>
  </si>
  <si>
    <t>ZF04.2.7.</t>
  </si>
  <si>
    <t>ZF04.2.7.1.</t>
  </si>
  <si>
    <t>ZF04.2.7.2.</t>
  </si>
  <si>
    <t>ZF04.2.8.</t>
  </si>
  <si>
    <t>ZF04.2.9.</t>
  </si>
  <si>
    <t>ZF04.3.</t>
  </si>
  <si>
    <t>ZF04.3.1.</t>
  </si>
  <si>
    <t>ZF04.3.2.</t>
  </si>
  <si>
    <t>ZF04.3.3.</t>
  </si>
  <si>
    <t>ZF04.3.3.1.</t>
  </si>
  <si>
    <t>ZF04.3.3.2.</t>
  </si>
  <si>
    <t>ZF04.3.3.2.1.</t>
  </si>
  <si>
    <t>ZF04.3.3.2.2.</t>
  </si>
  <si>
    <t>ZF04.4.</t>
  </si>
  <si>
    <t>ZF04.4.1.</t>
  </si>
  <si>
    <t>ZF04.4.2.</t>
  </si>
  <si>
    <t>ZF04.4.3.</t>
  </si>
  <si>
    <t>ZF04.4.4.</t>
  </si>
  <si>
    <t>ZF04.4.5.</t>
  </si>
  <si>
    <t>ZF04.4.6.</t>
  </si>
  <si>
    <t>ZF04.4.7.</t>
  </si>
  <si>
    <t>ZF04.4.8.</t>
  </si>
  <si>
    <t>ZF04.4.9.</t>
  </si>
  <si>
    <t>ZF04.4.10.</t>
  </si>
  <si>
    <t>ZF04.5.</t>
  </si>
  <si>
    <t>ZF04 - Zobowiązania finansowe według wartości bilansowej w podziale na terminy wymagalności według podmiotów</t>
  </si>
  <si>
    <t>ZF04.3.4.</t>
  </si>
  <si>
    <t>ZF05 - Pozostałe zobowiązania w wartości bilansowej</t>
  </si>
  <si>
    <t>ZF06 - Fundusz oszczędnościowo-pożyczkowy</t>
  </si>
  <si>
    <t>ZF07 - Zobowiązania finansowe z tytułu oszczędności i zabezpieczeń pieniężnych w wartości bilansowej</t>
  </si>
  <si>
    <t>ZF08 - Zobowiązania z tytułu zabezpieczeń pieniężnych oraz z tytułu oszczędności według wartości bilansowej w podziale na terminy pierwotne oraz według rodzaju</t>
  </si>
  <si>
    <t>ZF09 - Zobowiązania z tytułu zabezpieczeń pieniężnych oraz z tytułu oszczędności według wartości bilansowej w podziale na terminy wymagalności oraz według rodzaju</t>
  </si>
  <si>
    <t>ZFW01 - Zobowiązania zaliczane do funduszy własnych za zgodą Komisji</t>
  </si>
  <si>
    <t>PO01.1.</t>
  </si>
  <si>
    <t>PO01.2.</t>
  </si>
  <si>
    <t>PO01.2.1.</t>
  </si>
  <si>
    <t>PO01.2.2.</t>
  </si>
  <si>
    <t>PO01.2.3.</t>
  </si>
  <si>
    <t>PO01.3.</t>
  </si>
  <si>
    <t>PO01.3.1.</t>
  </si>
  <si>
    <t>PO01.3.2.</t>
  </si>
  <si>
    <t>PO01.3.3.</t>
  </si>
  <si>
    <t>PO01.4.</t>
  </si>
  <si>
    <t>PO01.4.1.</t>
  </si>
  <si>
    <t>PO01.4.2.</t>
  </si>
  <si>
    <t>PO01.4.2.1.</t>
  </si>
  <si>
    <t>w tym: bony skarbowe</t>
  </si>
  <si>
    <t>PO01.4.2.2.</t>
  </si>
  <si>
    <t>w tym: obligacje</t>
  </si>
  <si>
    <t>PO01.4.2.3.</t>
  </si>
  <si>
    <t>w tym: inne</t>
  </si>
  <si>
    <t>PO01.4.3.</t>
  </si>
  <si>
    <t>PO01.4.3.1.</t>
  </si>
  <si>
    <t>w tym: należności z tytułu lokat</t>
  </si>
  <si>
    <t>PO01.4.3.2.</t>
  </si>
  <si>
    <t>w tym: pozostałe należności</t>
  </si>
  <si>
    <t>PO01.5.</t>
  </si>
  <si>
    <t>PO01.5.1.</t>
  </si>
  <si>
    <t>PO01.5.2.</t>
  </si>
  <si>
    <t>PO01.5.2.1.</t>
  </si>
  <si>
    <t>PO01.5.2.2.</t>
  </si>
  <si>
    <t>PO01.5.2.3.</t>
  </si>
  <si>
    <t>PO01.5.3.</t>
  </si>
  <si>
    <t>PO01.5.3.1.</t>
  </si>
  <si>
    <t>PO01.5.3.2.</t>
  </si>
  <si>
    <t>w tym: należności z tytułu wniesionych kaucji</t>
  </si>
  <si>
    <t>PO01.5.3.3.</t>
  </si>
  <si>
    <t>PO01.6.</t>
  </si>
  <si>
    <t>PO01.6.1.</t>
  </si>
  <si>
    <t>PO01.6.1.1.</t>
  </si>
  <si>
    <t>PO01.6.1.2.</t>
  </si>
  <si>
    <t>PO01.6.1.3.</t>
  </si>
  <si>
    <t>PO01.6.2.</t>
  </si>
  <si>
    <t>PO01.6.2.1.</t>
  </si>
  <si>
    <t>PO01.6.2.2.</t>
  </si>
  <si>
    <t>PO01.7.</t>
  </si>
  <si>
    <t>PO01.8.</t>
  </si>
  <si>
    <t>PO01 - Przychody z tytułu odsetek według rodzaju instrumentu finansowego</t>
  </si>
  <si>
    <t>PO02.1.</t>
  </si>
  <si>
    <t>PO02.2.</t>
  </si>
  <si>
    <t>PO02.3.</t>
  </si>
  <si>
    <t>PO02.3.1.</t>
  </si>
  <si>
    <t>w tym: gotówkowe</t>
  </si>
  <si>
    <t>PO02.4.</t>
  </si>
  <si>
    <t>PO02.5.</t>
  </si>
  <si>
    <t>PO02.6.</t>
  </si>
  <si>
    <t>PO02.7.</t>
  </si>
  <si>
    <t>PO02 - Przychody z tytułu odsetek według produktów</t>
  </si>
  <si>
    <t>KO01 - Koszty odsetek</t>
  </si>
  <si>
    <t>Koszty odsetek</t>
  </si>
  <si>
    <t>KO01.1.</t>
  </si>
  <si>
    <t>KO01.1.2.</t>
  </si>
  <si>
    <t>KO01.1.2.1.</t>
  </si>
  <si>
    <t>w tym: bieżące</t>
  </si>
  <si>
    <t>KO01.1.2.2.</t>
  </si>
  <si>
    <t>w tym: terminowe</t>
  </si>
  <si>
    <t>KO01.1.3.</t>
  </si>
  <si>
    <t>Zobowiązania finansowe z tytułu własnej emisji</t>
  </si>
  <si>
    <t>KO01.1.3.1.</t>
  </si>
  <si>
    <t>KO01.1.3.2.</t>
  </si>
  <si>
    <t>w tym: pozostałe</t>
  </si>
  <si>
    <t>KO01.1.4.</t>
  </si>
  <si>
    <t>KO01.2.</t>
  </si>
  <si>
    <t>KO01.2.1.</t>
  </si>
  <si>
    <t>KO01.2.1.1.</t>
  </si>
  <si>
    <t>KO01.2.1.2.</t>
  </si>
  <si>
    <t>KO01.2.2.</t>
  </si>
  <si>
    <t>KO01.2.2.1.</t>
  </si>
  <si>
    <t>KO01.2.2.2.</t>
  </si>
  <si>
    <t>KO01.2.3.</t>
  </si>
  <si>
    <t>KO01.3.</t>
  </si>
  <si>
    <t>Zobowiązania finansowe wyceniane w wysokości skorygowanej ceny nabycia</t>
  </si>
  <si>
    <t>KO01.3.1.</t>
  </si>
  <si>
    <t>KO01.3.1.1.</t>
  </si>
  <si>
    <t>KO01.3.1.2.</t>
  </si>
  <si>
    <t>KO01.3.2.</t>
  </si>
  <si>
    <t>KO01.3.2.1.</t>
  </si>
  <si>
    <t>KO01.3.2.2.</t>
  </si>
  <si>
    <t>KO01.3.3.</t>
  </si>
  <si>
    <t>KO01.4.</t>
  </si>
  <si>
    <t>KO01.5.</t>
  </si>
  <si>
    <t>PIK01 - Pozostałe przychody i koszty operacyjne</t>
  </si>
  <si>
    <t>PIK02 - Koszty pracownicze</t>
  </si>
  <si>
    <t>PIK03 - Koszty działania kasy</t>
  </si>
  <si>
    <t>PIK04 - Wynik operacji nadzwyczajnych</t>
  </si>
  <si>
    <t>PIK05 - Podatek dochodowy od osób prawnych - struktura podatku dochodowego od osób prawnych</t>
  </si>
  <si>
    <t>PIK06 - Przychody i koszty z tytułu opłat i prowizji</t>
  </si>
  <si>
    <t>PIK07 - Zyski i straty z tytułu zobowiązań finansowych</t>
  </si>
  <si>
    <t>PIK08 - Zyski i straty z tytułu aktywów finansowych</t>
  </si>
  <si>
    <t>PIK09 - Przychody i koszty od środków pomocowych</t>
  </si>
  <si>
    <t>PIK10.1.</t>
  </si>
  <si>
    <t>Aktywa przychodowe</t>
  </si>
  <si>
    <t>PIK10.1.1.</t>
  </si>
  <si>
    <t>Środki na oprocentowanych rachunkach</t>
  </si>
  <si>
    <t>PIK10.1.2.</t>
  </si>
  <si>
    <t>Aktywa finansowe wyceniane według wartości godziwej przez wynik finansowy</t>
  </si>
  <si>
    <t>PIK10.1.3.</t>
  </si>
  <si>
    <t>PIK10.1.4.</t>
  </si>
  <si>
    <t>PIK10.1.5.</t>
  </si>
  <si>
    <t>Kredyty i inne należności</t>
  </si>
  <si>
    <t>PIK10.1.6.</t>
  </si>
  <si>
    <t>PIK10.1.7.</t>
  </si>
  <si>
    <t>Nieruchomości inwestycyjne, rzeczowe aktywa trwałe</t>
  </si>
  <si>
    <t>PIK10.1.8.</t>
  </si>
  <si>
    <t>Inwestycje kapitałowe</t>
  </si>
  <si>
    <t>PIK10.2.</t>
  </si>
  <si>
    <t>Aktywa nieprzychodowe</t>
  </si>
  <si>
    <t>PIK10.2.1.</t>
  </si>
  <si>
    <t>Kasa i nieoprocentowane środki na rachunkach</t>
  </si>
  <si>
    <t>PIK10.2.2.</t>
  </si>
  <si>
    <t>PIK10.2.3.</t>
  </si>
  <si>
    <t>Nieruchomości i rzeczowe aktywa trwałe</t>
  </si>
  <si>
    <t>PIK10.2.4.</t>
  </si>
  <si>
    <t>Aktywa z tytułu podatku dochodowego</t>
  </si>
  <si>
    <t>PIK10.2.5.</t>
  </si>
  <si>
    <t>PIK10.2.6.</t>
  </si>
  <si>
    <t>Aktywa trwałe przeznaczone do sprzedaży</t>
  </si>
  <si>
    <t>PIK10.3.</t>
  </si>
  <si>
    <t>Aktywa w sumie</t>
  </si>
  <si>
    <t>PIK10 - Aktywa przychodowe i nieprzychodowe</t>
  </si>
  <si>
    <t>PIK11.1.</t>
  </si>
  <si>
    <t>Pasywa kosztowe</t>
  </si>
  <si>
    <t>PIK11.1.1.</t>
  </si>
  <si>
    <t>Zobowiązania finansowe wyceniane według wartości godziwej przez wynik finansowy</t>
  </si>
  <si>
    <t>PIK11.1.2.</t>
  </si>
  <si>
    <t>PIK11.1.3.</t>
  </si>
  <si>
    <t>Zobowiązania finansowe wyceniane według zamortyzowanego kosztu</t>
  </si>
  <si>
    <t>PIK11.1.4.</t>
  </si>
  <si>
    <t>Zobowiązania finansowe z tytułu przeniesienia aktywów finansowych</t>
  </si>
  <si>
    <t>PIK11.1.5.</t>
  </si>
  <si>
    <t>Zobowiązania podporządkowane</t>
  </si>
  <si>
    <t>PIK11.1.6.</t>
  </si>
  <si>
    <t>Pozostałe pasywa kosztowe</t>
  </si>
  <si>
    <t>PIK11.2.</t>
  </si>
  <si>
    <t>Pasywa niekosztowe</t>
  </si>
  <si>
    <t>PIK11.2.1.</t>
  </si>
  <si>
    <t>Zobowiązania z tytułu podatku dochodowego</t>
  </si>
  <si>
    <t>PIK11.2.2.</t>
  </si>
  <si>
    <t>inne zobowiązania</t>
  </si>
  <si>
    <t>PIK11.2.3.</t>
  </si>
  <si>
    <t>fundusze własne (z wyłączeniem zobowiązań podporządkowanych)</t>
  </si>
  <si>
    <t>PIK11.2.4.</t>
  </si>
  <si>
    <t>pozostałe pasywa niekosztowe</t>
  </si>
  <si>
    <t>PIK11.3.</t>
  </si>
  <si>
    <t>Pasywa w sumie</t>
  </si>
  <si>
    <t>PIK11 - Pasywa kosztowe i niekosztowe</t>
  </si>
  <si>
    <t>OA01 - Odpisy aktualizujące z tytułu utraty wartości - zmiana w bieżącym okresie sprawozdawczym</t>
  </si>
  <si>
    <t>OA02 - Odpisy aktualizujące z tytułu utraty wartości - w podziale na rodzaje aktywów</t>
  </si>
  <si>
    <t>OA03 - Aktywa finansowe z tytułu kredytów i pożyczek, dłużnych papierów wartościowych oraz pozostałych należności, od których kasa nie nalicza odsetek</t>
  </si>
  <si>
    <t>Należności od Skarbu Państwa</t>
  </si>
  <si>
    <t>kwotą pieniężną przelaną na rachunek kasy</t>
  </si>
  <si>
    <t xml:space="preserve">gwarancjami (poręczeniami) udzielonymi przez Skarb Państwa i Narodowy Bank Polski </t>
  </si>
  <si>
    <t xml:space="preserve">dłużnymi papierami wartościowymi, których emitentem jest Skarb Państwa i Narodowy Bank Polski </t>
  </si>
  <si>
    <t>Obligacje lub inne papiery wartościowe, których emitentem są banki</t>
  </si>
  <si>
    <t>Listy zastawne</t>
  </si>
  <si>
    <t>Inne kategorie lokat i inwestycji, za zgodą Komisji Nadzoru Finansowego</t>
  </si>
  <si>
    <t>Akcje podmiotów notowanych na giełdzie</t>
  </si>
  <si>
    <t>w tym: akcje</t>
  </si>
  <si>
    <t>w tym: udziały lub wkłady</t>
  </si>
  <si>
    <t>Suma aktywów</t>
  </si>
  <si>
    <t>IK02A.1.</t>
  </si>
  <si>
    <t>IK02A.2.</t>
  </si>
  <si>
    <t>IK02A.3.</t>
  </si>
  <si>
    <t>IK02A.4.</t>
  </si>
  <si>
    <t>IK02A.5.</t>
  </si>
  <si>
    <t>IK02A.5.1.</t>
  </si>
  <si>
    <t>IK02A.6.</t>
  </si>
  <si>
    <t>IK02A.7.</t>
  </si>
  <si>
    <t>IK02A.8.</t>
  </si>
  <si>
    <t>IK02A.9.</t>
  </si>
  <si>
    <t>IK02A.9.1.</t>
  </si>
  <si>
    <t>IK02A.9.2.</t>
  </si>
  <si>
    <t>IK02A.9.3.</t>
  </si>
  <si>
    <t>IK02A.10.</t>
  </si>
  <si>
    <t>IK02A.10.1.</t>
  </si>
  <si>
    <t>IK02A.11.</t>
  </si>
  <si>
    <t>IK02A.12.</t>
  </si>
  <si>
    <t>IK02A.13.</t>
  </si>
  <si>
    <t>IK02A.14.</t>
  </si>
  <si>
    <t>IK02A.15.</t>
  </si>
  <si>
    <t>IK02A.16.</t>
  </si>
  <si>
    <t>IK02A.17.</t>
  </si>
  <si>
    <t>IK02A.18.</t>
  </si>
  <si>
    <t>IK02A.19.</t>
  </si>
  <si>
    <t>IK02A.19.1.</t>
  </si>
  <si>
    <t>IK02A.20.</t>
  </si>
  <si>
    <t>IK02A.20.1.</t>
  </si>
  <si>
    <t>IK02A.21.</t>
  </si>
  <si>
    <t>IK02 - Inwestycje kasy</t>
  </si>
  <si>
    <t>PLK02.1.</t>
  </si>
  <si>
    <t>PLK02.2.</t>
  </si>
  <si>
    <t>PLK02.3.</t>
  </si>
  <si>
    <t>PLK02.4.</t>
  </si>
  <si>
    <t>PLK02.5.</t>
  </si>
  <si>
    <t>PLK02.5.1.</t>
  </si>
  <si>
    <t>PLK02.5.2.</t>
  </si>
  <si>
    <t>PLK02.5.2.1.</t>
  </si>
  <si>
    <t>w bankach rachunki bieżące</t>
  </si>
  <si>
    <t>PLK02.5.2.2.</t>
  </si>
  <si>
    <t>w Kasie Krajowej z tytułu rezerwy SKOK Przelew</t>
  </si>
  <si>
    <t>PLK02.5.2.3.</t>
  </si>
  <si>
    <t>w Kasie Krajowej z tytułu rezerwy kart płatniczych</t>
  </si>
  <si>
    <t>PLK02.5.2.4.</t>
  </si>
  <si>
    <t>w Kasie Krajowej pozostałe rachunki bieżące</t>
  </si>
  <si>
    <t>PLK02.5.3.</t>
  </si>
  <si>
    <t>Aktywa w kwocie, jaka jest możliwa do uzyskania w okresie do 30 dni przy założeniu wymuszonej sprzedaży tych aktywów:</t>
  </si>
  <si>
    <t>PLK02.5.3.1.</t>
  </si>
  <si>
    <t>papiery wartościowe emitowane przez Skarb Państwa</t>
  </si>
  <si>
    <t>PLK02.5.3.2.</t>
  </si>
  <si>
    <t>papiery wartościowe emitowane przez Narodowy Bank Polski</t>
  </si>
  <si>
    <t>PLK02.5.3.3.</t>
  </si>
  <si>
    <t>papiery wartościowe gwarantowane przez Skarb Państwa lub Narodowy Bank Polski</t>
  </si>
  <si>
    <t>PLK02.5.3.4.</t>
  </si>
  <si>
    <t>lokaty w Kasie Krajowej</t>
  </si>
  <si>
    <t>PLK02.5.3.5.</t>
  </si>
  <si>
    <t>lokaty w bankach</t>
  </si>
  <si>
    <t>PLK02.5.3.6.</t>
  </si>
  <si>
    <t>jednostki uczestnictwa funduszy rynku pieniężnego</t>
  </si>
  <si>
    <t>PLK02.5.3.7.</t>
  </si>
  <si>
    <t>inne kategorie lokat niewymienione powyżej</t>
  </si>
  <si>
    <t>PLK02.6.</t>
  </si>
  <si>
    <t>PLK02.7.</t>
  </si>
  <si>
    <t>PLK02.7.1.</t>
  </si>
  <si>
    <t>rzeczowe aktywa trwałe</t>
  </si>
  <si>
    <t>PLK02.7.2.</t>
  </si>
  <si>
    <t>wartości niematerialne i prawne</t>
  </si>
  <si>
    <t>PLK02.7.3.</t>
  </si>
  <si>
    <t>należności z tytułu kredytów i pożyczek</t>
  </si>
  <si>
    <t>PLK02.7.4.</t>
  </si>
  <si>
    <t>pozostałe lokaty i jednostki uczestnictwa funduszy rynku pieniężnego</t>
  </si>
  <si>
    <t>PLK02.7.5.</t>
  </si>
  <si>
    <t>pozostałe papiery wartościowe</t>
  </si>
  <si>
    <t>PLK02.7.6.</t>
  </si>
  <si>
    <t>pozostałe aktywa</t>
  </si>
  <si>
    <t>PLK02.8.</t>
  </si>
  <si>
    <t>PLK02.9.1.</t>
  </si>
  <si>
    <t>Rezerwa płynna</t>
  </si>
  <si>
    <t>PLK02.9.2.</t>
  </si>
  <si>
    <t>PLK02.10.</t>
  </si>
  <si>
    <t>PLK02.11.</t>
  </si>
  <si>
    <t>Udział rezerwy płynnej w funduszu oszczędnościowo-pożyczkowym</t>
  </si>
  <si>
    <t>PLK02 - Płynność kasy</t>
  </si>
  <si>
    <t>PLK02.9.</t>
  </si>
  <si>
    <t>RO01 - Rezerwa obowiązkowa utrzymywana w Kasie Krajowej</t>
  </si>
  <si>
    <t>RO01.1.</t>
  </si>
  <si>
    <t>Rezerwa obowiązkowa utrzymywana w Kasie Krajowej</t>
  </si>
  <si>
    <t>RO01.2.</t>
  </si>
  <si>
    <t>Zwolnienie z rezerwy obowiązkowej</t>
  </si>
  <si>
    <t>PKZ03 - Koncentracja aktywów</t>
  </si>
  <si>
    <t>FS01 - Aktywa z tytułu wpłat na fundusz stabilizacyjny</t>
  </si>
  <si>
    <t>ZAB01 - Zabezpieczenia ustanowione i przejęte na rzecz kasy oraz sprzedane w przypadku, gdy kasa jest uprawniona do sprzedaży zabezpieczenia lub obciążenia go innym zastawem</t>
  </si>
  <si>
    <t>ZAB02 - Zabezpieczenia ustanowione na rzecz kasy w przypadku, gdy kasa jest uprawniona do sprzedaży zabezpieczenia lub obciążenia go innym zastawem</t>
  </si>
  <si>
    <t>ZAB03 - Składniki aktywów przejęte z tytułu zabezpieczenia</t>
  </si>
  <si>
    <t>1.</t>
  </si>
  <si>
    <t>DO02</t>
  </si>
  <si>
    <t>3.</t>
  </si>
  <si>
    <t>BA02</t>
  </si>
  <si>
    <t>Bilans - aktywa</t>
  </si>
  <si>
    <t>4.</t>
  </si>
  <si>
    <t>BP02</t>
  </si>
  <si>
    <t>Bilans - pasywa</t>
  </si>
  <si>
    <t>5.</t>
  </si>
  <si>
    <t>RZS02</t>
  </si>
  <si>
    <t>7.</t>
  </si>
  <si>
    <t>8.</t>
  </si>
  <si>
    <t>9.</t>
  </si>
  <si>
    <t>10.</t>
  </si>
  <si>
    <t xml:space="preserve">Wymóg kapitałowy z tytułu ryzyka operacyjnego </t>
  </si>
  <si>
    <t>13.</t>
  </si>
  <si>
    <t>GAP01</t>
  </si>
  <si>
    <t>14.</t>
  </si>
  <si>
    <t>AF01</t>
  </si>
  <si>
    <t>15.</t>
  </si>
  <si>
    <t>AF02</t>
  </si>
  <si>
    <t>16.</t>
  </si>
  <si>
    <t>AF03</t>
  </si>
  <si>
    <t>17.</t>
  </si>
  <si>
    <t>AF04</t>
  </si>
  <si>
    <t>18.</t>
  </si>
  <si>
    <t>AF05</t>
  </si>
  <si>
    <t>25.</t>
  </si>
  <si>
    <t>RMK01</t>
  </si>
  <si>
    <t>Rozliczenia międzyokresowe - aktywa</t>
  </si>
  <si>
    <t>26.</t>
  </si>
  <si>
    <t>PA01</t>
  </si>
  <si>
    <t>27.</t>
  </si>
  <si>
    <t>ZF02</t>
  </si>
  <si>
    <t>Zobowiązania finansowe w wartości bilansowej</t>
  </si>
  <si>
    <t>28.</t>
  </si>
  <si>
    <t>RE01</t>
  </si>
  <si>
    <t>30.</t>
  </si>
  <si>
    <t>RMK02</t>
  </si>
  <si>
    <t>Rozliczenia międzyokresowe - pasywa</t>
  </si>
  <si>
    <t>38.</t>
  </si>
  <si>
    <t>NLOK02</t>
  </si>
  <si>
    <t>Należności z tytułu lokat według wartości bilansowej w podziale na waluty oraz według podmiotów</t>
  </si>
  <si>
    <t>41.</t>
  </si>
  <si>
    <t>Dłużne papiery wartościowe w podziale na podmioty oraz według produktów</t>
  </si>
  <si>
    <t>46.</t>
  </si>
  <si>
    <t>47.</t>
  </si>
  <si>
    <t>Kredyty i pożyczki oraz pozostałe należności, z wyłączeniem ujmowanych w wartości godziwej przez wynik finansowy, w tym do obrotu - w podziale na zabezpieczenia oraz według produktów</t>
  </si>
  <si>
    <t>48.</t>
  </si>
  <si>
    <t>Kredyty i pożyczki oraz pozostałe należności, z wyłączeniem ujmowanych w wartości godziwej przez wynik finansowy, w tym do obrotu - w podziale na kategorie ryzyka określone w przepisach wykonawczych wydanych na podstawie art. 81 ust. 2 pkt 8a ustawy z dnia 29 września 1994 r. o rachunkowości (Dz. U. z 2016 r. poz. 1047, z późn. zm.)[1] oraz według podmiotów</t>
  </si>
  <si>
    <t>49.</t>
  </si>
  <si>
    <t>Kredyty i pożyczki oraz pozostałe należności, z wyłączeniem ujmowanych w wartości godziwej przez wynik finansowy, w tym do obrotu - w podziale na kategorie ryzyka określone w przepisach wykonawczych wydanych na podstawie art. 81 ust. 2 pkt 8a ustawy z dnia 29 września 1994 r. o rachunkowości (Dz. U. z 2016 r. poz. 1047, z późn. zm.)[2] oraz według produktów</t>
  </si>
  <si>
    <t>50.</t>
  </si>
  <si>
    <t>NKIP05</t>
  </si>
  <si>
    <t>Kredyty i pożyczki oraz pozostałe należności, z wyłączeniem ujmowanych w wartości godziwej przez wynik finansowy, w tym do obrotu - według podmiotów</t>
  </si>
  <si>
    <t>53.</t>
  </si>
  <si>
    <t>NKIP08</t>
  </si>
  <si>
    <t>Informacja na temat ryzyka kredytowego oraz odpisów aktualizujących z tytułu utraty wartości - należności nieściągalne spisane w ciężar odpisów z tytułu utraty wartości</t>
  </si>
  <si>
    <t>54.</t>
  </si>
  <si>
    <t>NKIP09</t>
  </si>
  <si>
    <t>Należności objęte restrukturyzacją (wszystkie portfele) (pozostałe należności ze wszystkich portfeli oraz portfel kredyty i pożyczki oraz inne należności)</t>
  </si>
  <si>
    <t>55.</t>
  </si>
  <si>
    <t>NKIP10</t>
  </si>
  <si>
    <t>Należności z odroczonym terminem zapłaty oraz należności przeterminowane i należności sporne, na które nie utworzono odpisu aktualizującego oraz według podmiotów</t>
  </si>
  <si>
    <t>56.</t>
  </si>
  <si>
    <t>NKIP11</t>
  </si>
  <si>
    <t>Należności z odroczonym terminem zapłaty oraz należności przeterminowane i należności sporne, na które nie utworzono odpisu aktualizującego oraz według produktów</t>
  </si>
  <si>
    <t>57.</t>
  </si>
  <si>
    <t>Kredyty i pożyczki oraz inne należności według wartości bilansowej w podziale na terminy zapadalności oraz według podmiotów</t>
  </si>
  <si>
    <t>58.</t>
  </si>
  <si>
    <t>NWTZ02</t>
  </si>
  <si>
    <t>Kredyty i pożyczki oraz inne należności według wartości bilansowej w podziale na terminy pierwotne oraz według podmiotów</t>
  </si>
  <si>
    <t>61.</t>
  </si>
  <si>
    <t>RSP01</t>
  </si>
  <si>
    <t>Ryzyko stopy procentowej - zestawienie pozycji według długości okresu przeszacowania</t>
  </si>
  <si>
    <t>62.</t>
  </si>
  <si>
    <t>RSP02</t>
  </si>
  <si>
    <t>Ryzyko stopy procentowej - zaktualizowany średni okres zwrotu</t>
  </si>
  <si>
    <t>63.</t>
  </si>
  <si>
    <t>RSP03</t>
  </si>
  <si>
    <t>Ryzyko stopy procentowej - informacje dodatkowe</t>
  </si>
  <si>
    <t>64.</t>
  </si>
  <si>
    <t>RSP04</t>
  </si>
  <si>
    <t>Dane służące obliczeniu oprocentowania wszystkich umów według terminów pierwotnych, w okresie sprawozdawczym</t>
  </si>
  <si>
    <t>65.</t>
  </si>
  <si>
    <t>RSP05</t>
  </si>
  <si>
    <t>Dane służące obliczeniu oprocentowania nowych umów według terminów pierwotnych</t>
  </si>
  <si>
    <t>71.</t>
  </si>
  <si>
    <t>Zobowiązania finansowe według wartości bilansowej w podziale na waluty oraz według produktów i podmiotów</t>
  </si>
  <si>
    <t>72.</t>
  </si>
  <si>
    <t>ZF03</t>
  </si>
  <si>
    <t>Zobowiązania finansowe według wartości bilansowej w podziale na terminy pierwotne według podmiotów</t>
  </si>
  <si>
    <t>73.</t>
  </si>
  <si>
    <t>ZF04</t>
  </si>
  <si>
    <t>Zobowiązania finansowe według wartości bilansowej w podziale na terminy wymagalności według podmiotów</t>
  </si>
  <si>
    <t>83.</t>
  </si>
  <si>
    <t>PO01</t>
  </si>
  <si>
    <t>84.</t>
  </si>
  <si>
    <t>PO02</t>
  </si>
  <si>
    <t>Przychody z tytułu odsetek według produktów</t>
  </si>
  <si>
    <t>85.</t>
  </si>
  <si>
    <t>KO01</t>
  </si>
  <si>
    <t>95.</t>
  </si>
  <si>
    <t>PIK10</t>
  </si>
  <si>
    <t>Aktywa przychodowe i nieprzychodowe</t>
  </si>
  <si>
    <t>96.</t>
  </si>
  <si>
    <t>PIK11</t>
  </si>
  <si>
    <t>Pasywa kosztowe i niekosztowe</t>
  </si>
  <si>
    <t>100.</t>
  </si>
  <si>
    <t>101.</t>
  </si>
  <si>
    <t>PLK02</t>
  </si>
  <si>
    <t>Płynność kasy</t>
  </si>
  <si>
    <t>102.</t>
  </si>
  <si>
    <t>103.</t>
  </si>
  <si>
    <t>RO01</t>
  </si>
  <si>
    <r>
      <t>Kredyty i pożyczki</t>
    </r>
    <r>
      <rPr>
        <sz val="11"/>
        <color theme="1"/>
        <rFont val="Calibri"/>
        <family val="2"/>
        <charset val="238"/>
        <scheme val="minor"/>
      </rPr>
      <t xml:space="preserve"> oraz pozostałe należności, z wyłączeniem ujmowanych w wartości godziwej przez wynik finansowy, w tym do obrotu - w podziale na zabezpieczenia oraz według podmiotów</t>
    </r>
  </si>
  <si>
    <r>
      <t>Przychody z tytułu odsetek</t>
    </r>
    <r>
      <rPr>
        <sz val="11"/>
        <color theme="1"/>
        <rFont val="Calibri"/>
        <family val="2"/>
        <charset val="238"/>
        <scheme val="minor"/>
      </rPr>
      <t xml:space="preserve"> według rodzaju instrumentu finansowego</t>
    </r>
  </si>
  <si>
    <t>PAKIET SPRAWOZDAWCZOŚCI KAS OBOWIĄZUJĄCY OD 01.01.2018 ROKU.</t>
  </si>
  <si>
    <t>KWARTALNA KASY</t>
  </si>
  <si>
    <t>Małe Kasy</t>
  </si>
  <si>
    <t>FWW01 - Fundusze własne</t>
  </si>
  <si>
    <t xml:space="preserve">              udziały nieopłacone  (-)</t>
  </si>
  <si>
    <t>WK01 - Wymóg kapitałowy z tytułu ryzyka kredytowego</t>
  </si>
  <si>
    <t xml:space="preserve">    dłużnymi papierami wartościowymi, których emitentem jest podmiot klasy I</t>
  </si>
  <si>
    <t>Jednostki uczestnictwa funduszy rynku pieniężnego, o których mowa w art. 178 ustawy z dnia 27 maja 2004 r. o funduszach inwestycyjnych i zarządzaniu alternatywnymi funduszami inwestycyjnymi (Dz. U. z 2016 r. poz. 1896 z późn. zm.)</t>
  </si>
  <si>
    <t>Należności od podmiotów klasy III i klasy IV, w części zabezpieczonej gwarancjami (poręczeniami) udzielonymi przez podmioty klasy II lub dłużnymi papierami wartościowymi, których emitentem jest podmiot klasy II</t>
  </si>
  <si>
    <t xml:space="preserve">Należności w walucie polskiej od podmiotów klasy III i IV w części nieobjętej wagami ryzyka 0% i 20%, zabezpieczonej hipoteką ustanowioną na nieruchomości mieszkalnej, którą dłużnik zamieszkuje lub będzie zamieszkiwał albo oddał lub odda w najem dzierżawę - do wysokości kwoty równej 50% wartości ustalonej na podstawie wyceny rzeczoznawcy </t>
  </si>
  <si>
    <t>Należności nieobjęte wagami ryzyka 0%, 20%, 50%</t>
  </si>
  <si>
    <t xml:space="preserve">Akcje podmiotów notowanych na giełdzie, wchodzące w skład co najmniej jednego z indeksów giełdowych wymienionych w rozporządzeniu Ministra Finansów z dnia 27 sierpnia 2013 r. w sprawie współczynnika wypłacalności spółdzielczej kasy oszczędnościowo-kredytowej (Dz. U. poz. 1102) </t>
  </si>
  <si>
    <t>Papiery wartościowe, których emitentem jest podmiot klasy III lub klasy IV, w części nieobjętej gwarancją (poręczeniem) przez podmioty klasy I</t>
  </si>
  <si>
    <t>Zaangażowania kapitałowe kasy wobec podmiotów świadczących usługi pomocnicze względem działalności kasy oraz podmiotów zależnych w rozumieniu ustawy  z dnia 29 września 1994 r. o rachunkowości (Dz. U. z 2016 r. poz. 1047 z późn. zm.) lub powiązanych z Kasą Krajową w rozumieniu ustawy z dnia 29 sierpnia 1997 r. - Prawo bankowe (Dz. U. z 2016 r. poz. 1988 z późn. zm.)</t>
  </si>
  <si>
    <t>Pozostałe aktywa, nieobjęte wagami ryzyka 0%, 20%, 50% lub 150%</t>
  </si>
  <si>
    <t>Ekwiwalent bilansowy  o wadze ryzyka 50%</t>
  </si>
  <si>
    <t>Aktywa o wadze ryzyka 50%</t>
  </si>
  <si>
    <t>WK02 - Wymóg kapitałowy z tytułu ryzyka walutowego</t>
  </si>
  <si>
    <t xml:space="preserve">WK03 - Wymóg kapitałowy z tytułu ryzyka operacyjnego </t>
  </si>
  <si>
    <t>Przychód/koszt/wynik za  rok n-1</t>
  </si>
  <si>
    <t>podatków, ceł, ubezpieczeń społecznych i zdrowotnych oraz innych publicznoprawnych</t>
  </si>
  <si>
    <t>Świadczenia emerytalne, w tym odprawy emerytalne i nagrody jubileuszowe</t>
  </si>
  <si>
    <t xml:space="preserve">   Przychody z tytułu prowizji</t>
  </si>
  <si>
    <t xml:space="preserve">   Koszty z tytułu prowizji</t>
  </si>
  <si>
    <t xml:space="preserve">     kwota pomniejszenia z tytułu 20% amortyzacji na koniec  każdego roku w ciągu ostatnich  5 lat trwania umowy zobowiązania (-)</t>
  </si>
  <si>
    <t>FW02 - Struktura funduszu udziałowego</t>
  </si>
  <si>
    <t>ZPU01 - Zobowiązania pozabilansowe udzielone</t>
  </si>
  <si>
    <t>ZPO01 - Zobowiązania pozabilansowe otrzymane</t>
  </si>
  <si>
    <t>NLOK02 - Należności z tytułu lokat według wartości bilansowej w podziale na waluty oraz według podmiotów</t>
  </si>
  <si>
    <t>ZF02.1.7.</t>
  </si>
  <si>
    <t>Pomniejszenia funduszy własnych kasy, o których mowa w art. 24 ust. 3 pkt 4 ustawy o skok</t>
  </si>
  <si>
    <t>DPW01 - Papiery wartościowe wg wartości bilansowej w podziale na waluty oraz według produktów i podmiotów</t>
  </si>
  <si>
    <t>DPW03 - Dłużne papiery wartościowe w podziale podmioty oraz według produktów</t>
  </si>
  <si>
    <t>Zabezpieczone gwarancją, poręczeniem, w tym poręczeniem wekslowym</t>
  </si>
  <si>
    <t xml:space="preserve">    w tym: gotówkowe</t>
  </si>
  <si>
    <t>Należności z prawdopodobieństwem wystąpienia nieściągalności
(opóźnienie w spłacie kapitału lub odsetek przekracza 3 miesiące i nie przekracza 6 miesięcy oraz spełniające kryteria określone w par. 2 pkt 24)</t>
  </si>
  <si>
    <t>Należności o znacznym stopniu wystąpienia prawdopodobieństwa nieściągalności (opóźnienie w spłacie kapitału lub odsetek przekracza 6 miesięcy i nie przekracza 12 miesięcy oraz spełniające kryteria określone w par. 2 pkt 25)</t>
  </si>
  <si>
    <t>Należności nieściągalne
(termin spłaty został przekroczony powyżej 12 miesięcy oraz spełniające kryteria określone w par. 2 pkt 26)</t>
  </si>
  <si>
    <t>NWTZ01 - Kredyty i pożyczki oraz inne należności według wartości bilansowej w podziale na terminy zapadalności oraz według podmiotów</t>
  </si>
  <si>
    <t xml:space="preserve">Duże przedsiębiorstwa </t>
  </si>
  <si>
    <t xml:space="preserve">MSP </t>
  </si>
  <si>
    <t xml:space="preserve">Przedsiębiorcy indywidualni </t>
  </si>
  <si>
    <t xml:space="preserve">Osoby prywatne </t>
  </si>
  <si>
    <t xml:space="preserve">Rolnicy indywidualni </t>
  </si>
  <si>
    <t>Zaktualizowany średni okres zwrotu według długości okresu przeszacowania</t>
  </si>
  <si>
    <t>w tym: z tytułu kart kredytowych</t>
  </si>
  <si>
    <t>powyżej 3 miesięcy do 6 miesięcy włącznie</t>
  </si>
  <si>
    <t>powyżej 6 miesięcy do 1 roku włącznie</t>
  </si>
  <si>
    <t>ZF01 - Zobowiązania finansowe według wartości bilansowej w podziale na waluty oraz według produktów i podmiotów</t>
  </si>
  <si>
    <t>ZWE01 - Zobowiązania z tytułu własnej emisji w podziale  na produkty oraz według terminów pierwotnych</t>
  </si>
  <si>
    <t xml:space="preserve">PUK01 - Promesy udzielenia kredytu według wartości nominalnej </t>
  </si>
  <si>
    <t>ZWE02 - Zobowiązania z tytułu własnej emisji w podziale  na produkty oraz według terminów wymagalności</t>
  </si>
  <si>
    <t>inne wkłady (w tym: w spółdzielniach)</t>
  </si>
  <si>
    <t>w tym: lokaty z tytułu funduszy własnych</t>
  </si>
  <si>
    <t>w tym: lokaty nadobowiązkowe</t>
  </si>
  <si>
    <t>w tym: wartość wpisów do księgi wieczystej zabezpieczenia hipoteką</t>
  </si>
  <si>
    <t xml:space="preserve">Obligacje wskazane w art. 37 ust. 1 pkt 1a) ustawy o skok </t>
  </si>
  <si>
    <t>w tym: środki na rachunkach w Kasie Krajowej</t>
  </si>
  <si>
    <t>w tym: dodatkowe środki określone przez Kasę Krajową na podstawie art. 39 ust. 1 ustawy o skok</t>
  </si>
  <si>
    <t>RPL02 - Rezerwa płynna</t>
  </si>
  <si>
    <t>Suma (rezerwa płynna)</t>
  </si>
  <si>
    <t>Limit 10% funduszu oszczędnościowo-pożyczkowego</t>
  </si>
  <si>
    <t>Zobowiązania kasy z tytułu otrzymanego od Kasy Krajowej kredytu płynnościowego</t>
  </si>
  <si>
    <t>REGUŁY KONTROLNE DO FORMULARZY SPRAWOZDAWCZYCH  DLA  KAS</t>
  </si>
  <si>
    <t>uwagi</t>
  </si>
  <si>
    <t>Nazwa pola sprawozdawczego</t>
  </si>
  <si>
    <t>relacja</t>
  </si>
  <si>
    <t>Oczekiwana wartość</t>
  </si>
  <si>
    <t>aktywa</t>
  </si>
  <si>
    <t>IK02A.21._B</t>
  </si>
  <si>
    <t>minus</t>
  </si>
  <si>
    <t>BA02.10._A</t>
  </si>
  <si>
    <t>BP02.14._A</t>
  </si>
  <si>
    <t>PLK02.2._A</t>
  </si>
  <si>
    <t>Zysk</t>
  </si>
  <si>
    <t>RZS02.20._A</t>
  </si>
  <si>
    <t>BP02.12._A</t>
  </si>
  <si>
    <t>PLK02.1._A</t>
  </si>
  <si>
    <t>FWW01.18._A</t>
  </si>
  <si>
    <t>FWW01.1._A</t>
  </si>
  <si>
    <t>FWW01.2._A</t>
  </si>
  <si>
    <t>BP02.9._A</t>
  </si>
  <si>
    <t>GAP01.1._A</t>
  </si>
  <si>
    <t>BA02.1.1._A</t>
  </si>
  <si>
    <t>IK02A.1._B</t>
  </si>
  <si>
    <t>PLK02.5.1._A</t>
  </si>
  <si>
    <t>rachunki bankowe</t>
  </si>
  <si>
    <t>BA02.1.2._A</t>
  </si>
  <si>
    <t>IK02A.2._B+IK02A.3._B</t>
  </si>
  <si>
    <t>AF01.1._A</t>
  </si>
  <si>
    <t>BA02.2.1.1._A</t>
  </si>
  <si>
    <t>AF01.2._A</t>
  </si>
  <si>
    <t>BA02.2.1.2._A</t>
  </si>
  <si>
    <t>AF01.3._A</t>
  </si>
  <si>
    <t>BA02.2.1.3._A</t>
  </si>
  <si>
    <t>AF02.1._B</t>
  </si>
  <si>
    <t>BA02.2.2.1._A</t>
  </si>
  <si>
    <t>AF02.2._B</t>
  </si>
  <si>
    <t>BA02.2.2.2._A</t>
  </si>
  <si>
    <t>AF02.3._B</t>
  </si>
  <si>
    <t>BA02.2.2.3._A</t>
  </si>
  <si>
    <t>AF03.1._E</t>
  </si>
  <si>
    <t>BA02.3.1._A</t>
  </si>
  <si>
    <t>AF03.2._E</t>
  </si>
  <si>
    <t>BA02.3.2._A</t>
  </si>
  <si>
    <t>AF03.3._E</t>
  </si>
  <si>
    <t>BA02.3.3._A</t>
  </si>
  <si>
    <t>AF04.1._E</t>
  </si>
  <si>
    <t>BA02.4.1._A</t>
  </si>
  <si>
    <t>AF04.2._E</t>
  </si>
  <si>
    <t>BA02.4.2._A</t>
  </si>
  <si>
    <t>AF04.3._E</t>
  </si>
  <si>
    <t>BA02.4.3._A</t>
  </si>
  <si>
    <t>AF05.1._E</t>
  </si>
  <si>
    <t>BA02.5.1._A</t>
  </si>
  <si>
    <t>AF05.2._E</t>
  </si>
  <si>
    <t>BA02.5.2._A</t>
  </si>
  <si>
    <t>BA02.6._A</t>
  </si>
  <si>
    <t>PLK02.7.1._A</t>
  </si>
  <si>
    <t>WNIP</t>
  </si>
  <si>
    <t>BA02.7._A</t>
  </si>
  <si>
    <t>PLK02.7.2._A</t>
  </si>
  <si>
    <t>RMK</t>
  </si>
  <si>
    <t>RMK01.1._A</t>
  </si>
  <si>
    <t>BA02.8._A</t>
  </si>
  <si>
    <t>PA01.1._A+PA01.2._A</t>
  </si>
  <si>
    <t>BA02.9._A</t>
  </si>
  <si>
    <t>ZF02.1._A</t>
  </si>
  <si>
    <t>BP02.1.2.1._A</t>
  </si>
  <si>
    <t>ZF02.1._B</t>
  </si>
  <si>
    <t>BP02.1.1.1._A</t>
  </si>
  <si>
    <t>ZF02.1._C</t>
  </si>
  <si>
    <t>BP02.2.1._A</t>
  </si>
  <si>
    <t>ZF02.2._A</t>
  </si>
  <si>
    <t>BP02.1.2.2._A</t>
  </si>
  <si>
    <t>ZF02.2._B</t>
  </si>
  <si>
    <t>BP02.1.1.2._A</t>
  </si>
  <si>
    <t>ZF02.2._C</t>
  </si>
  <si>
    <t>BP02.2.2._A</t>
  </si>
  <si>
    <t>ZF02.3._A</t>
  </si>
  <si>
    <t>BP02.1.2.3._A</t>
  </si>
  <si>
    <t>ZF02.3._B</t>
  </si>
  <si>
    <t>BP02.1.1.3._A</t>
  </si>
  <si>
    <t>ZF02.3._C</t>
  </si>
  <si>
    <t>BP02.2.3._A</t>
  </si>
  <si>
    <t>rezerwy</t>
  </si>
  <si>
    <t>BP02.3.1._A</t>
  </si>
  <si>
    <t>RE01.7._H</t>
  </si>
  <si>
    <t>BP02.3._A</t>
  </si>
  <si>
    <t>RMK02.1._A</t>
  </si>
  <si>
    <t>BP02.5._A</t>
  </si>
  <si>
    <t>BA02.2.1.2._A+BA02.2.2.2._A+BA02.3.2._A+BA02.4.2._A+BA02.5.1._A</t>
  </si>
  <si>
    <t>DPW03.4._B+DPW03.4._D+DPW03.4._F+DPW03.4._H+DPW03.4._J+DPW03.4._L+DPW03.4._N</t>
  </si>
  <si>
    <t>BA02.2.1.1._A+BA02.2.2.1._A+BA02.3.1._A</t>
  </si>
  <si>
    <t>IK02A.4._B+IK02A.14._B+IK02A.18._B+IK02A.19.1._B+IK02A.20.1.</t>
  </si>
  <si>
    <t>NKIP01.8._C+NKIP01.8._F+NKIP01.8._I+NKIP01.8._L+NKIP01.8._O+NKIP01.8._S+NKIP01.8._V</t>
  </si>
  <si>
    <t>BA02.4._A</t>
  </si>
  <si>
    <t>NKIP03.8._B+NKIP03.8._D+NKIP03.8._F+NKIP03.8._J+NKIP03.8._N+NKIP03.8._R</t>
  </si>
  <si>
    <t>NKIP05.5._L</t>
  </si>
  <si>
    <t>NKIP05.1._L</t>
  </si>
  <si>
    <t>NKIP03.8._B+NKIP03.8._D+NKIP03.8._F</t>
  </si>
  <si>
    <t>NKIP05.2._L</t>
  </si>
  <si>
    <t>NKIP03.8._J</t>
  </si>
  <si>
    <t>NKIP05.3._L</t>
  </si>
  <si>
    <t>NKIP03.8._N</t>
  </si>
  <si>
    <t>NKIP05.4._L</t>
  </si>
  <si>
    <t>NKIP03.8._R</t>
  </si>
  <si>
    <t>odpisy aktualizujące</t>
  </si>
  <si>
    <t>NKIP01.8._B+NKIP01.8._E+NKIP01.8._H+NKIP01.8._K+NKIP01.8._N+NKIP01.8._R+NKIP01.8._U</t>
  </si>
  <si>
    <t>NKIP03.8._AA+NKIP03.8._CC+NKIP03.8._EE+NKIP03.8._I+NKIP03.8._M+NKIP03.8._Q</t>
  </si>
  <si>
    <t>NKIP05.5._K</t>
  </si>
  <si>
    <t>zobowiązania finansowe</t>
  </si>
  <si>
    <t>BP02.1._A+BP02.2._A</t>
  </si>
  <si>
    <t>oszczędności</t>
  </si>
  <si>
    <t>BP02.1.1.1._A+BP02.1.2.1._A+BP02.2.1._A</t>
  </si>
  <si>
    <t>RZS02.1.5._A</t>
  </si>
  <si>
    <t>RZS02.1.1._A</t>
  </si>
  <si>
    <t>RZS02.1.2._A</t>
  </si>
  <si>
    <t>RZS02.1.4._A</t>
  </si>
  <si>
    <t>RZS02.1.3._A</t>
  </si>
  <si>
    <t>RZS02.1._A</t>
  </si>
  <si>
    <t>RZS02.2.1._A</t>
  </si>
  <si>
    <t>RZS02.2.2._A</t>
  </si>
  <si>
    <t>RZS02.2.3._A</t>
  </si>
  <si>
    <t>F.Stabilizacyjny</t>
  </si>
  <si>
    <t>IK02A.5._B</t>
  </si>
  <si>
    <t>BA02.9.1._A</t>
  </si>
  <si>
    <t>NLOK02.4._A+NLOK02.4._B+NLOK02.4._C+NLOK02.4._D+NLOK02.4._E+NLOK02.4._F+NLOK02.4._G+NLOK02.4._H+NLOK02.4._I+NLOK02.4._J+NLOK02.4._K+NLOK02.4._L+NLOK02.4._M+NLOK02.4._N+NLOK02.4._O+NLOK02.4._P+NLOK02.4._R+NLOK02.4._S+NLOK02.4._T+NLOK02.4._U+NLOK02.4._V+NLOK02.4._W+NLOK02.4._X+NLOK02.4._Y+NLOK02.4._Z+NLOK02.4._AA+NLOK02.4._AB+NLOK02.4._AC+NLOK02.4._AD+NLOK02.4._AE+NLOK02.4._AF+NLOK02.4._AG</t>
  </si>
  <si>
    <t>IK02A.6._B+IK02A.7._B+IK02A.17._B</t>
  </si>
  <si>
    <t>obligacje banków</t>
  </si>
  <si>
    <t>IK02A.13._B</t>
  </si>
  <si>
    <t>DPW03.2._F</t>
  </si>
  <si>
    <t>obligacje rządowe</t>
  </si>
  <si>
    <t>IK02A.11._B</t>
  </si>
  <si>
    <t>DPW03.2._B+DPW03.2._D</t>
  </si>
  <si>
    <t>rezerwa płynna</t>
  </si>
  <si>
    <t>PLK02.9._A</t>
  </si>
  <si>
    <t>RPL02.4._F</t>
  </si>
  <si>
    <t>RPL02.2._F</t>
  </si>
  <si>
    <t>PLK02.9.2._A</t>
  </si>
  <si>
    <t>Nazwa formularza</t>
  </si>
  <si>
    <t>Konieczna weryfikacja</t>
  </si>
  <si>
    <t>wszystkie formularze</t>
  </si>
  <si>
    <t>weryfikacja czy wszystkie pola zostały wypełnione</t>
  </si>
  <si>
    <t xml:space="preserve">weryfikacja sum częściowych kolumny A-G </t>
  </si>
  <si>
    <t>weryfikacja sum częściowych kolumna A</t>
  </si>
  <si>
    <t>weryfikacje takie jak dotychczas</t>
  </si>
  <si>
    <t>weryfikacja sum częściowych kolumna A - B</t>
  </si>
  <si>
    <t>weryfikacja sum częściowych kolumna A - E</t>
  </si>
  <si>
    <t>weryfikacja sum częściowych kolumna A - G</t>
  </si>
  <si>
    <t>Weryfikacja wierszy suma kolumn A do F = G</t>
  </si>
  <si>
    <t>weryfikacja sum częściowych kolumna A - D</t>
  </si>
  <si>
    <t>Weryfikacja wierszy suma kolumn A do C = D</t>
  </si>
  <si>
    <t>weryfikacja sum częściowych kolumna A - C</t>
  </si>
  <si>
    <t>weryfikacja sum częściowych kolumna A - H</t>
  </si>
  <si>
    <t>Weryfikacja wierszy suma kolumn A do G = H</t>
  </si>
  <si>
    <t>weryfikacja sum częściowych kolumna A - AG</t>
  </si>
  <si>
    <t>weryfikacja sum częściowych kolumna A - I</t>
  </si>
  <si>
    <t>Weryfikacja wierszy suma kolumn F - G = H</t>
  </si>
  <si>
    <t>weryfikacja sum częściowych kolumna A - L</t>
  </si>
  <si>
    <t>weryfikacja sum w wierszach suma(B:H)= I</t>
  </si>
  <si>
    <t>weryfikacja sum częściowych kolumna A - F</t>
  </si>
  <si>
    <t>analogiczne weryfikacje jak dla NKIP01</t>
  </si>
  <si>
    <t>analogiczne weryfikacje jak dla NKIP02</t>
  </si>
  <si>
    <t>weryfikacja sum częściowych kolumna A - U</t>
  </si>
  <si>
    <t>weryfikacja sum częściowych kolumna B</t>
  </si>
  <si>
    <t>IK02A</t>
  </si>
  <si>
    <t>GAP01.2._A</t>
  </si>
  <si>
    <t>Weryfikacja sum częściowych</t>
  </si>
  <si>
    <t xml:space="preserve">AF04.1. </t>
  </si>
  <si>
    <t xml:space="preserve">AF04.2. </t>
  </si>
  <si>
    <t xml:space="preserve">AF04.3. </t>
  </si>
  <si>
    <t xml:space="preserve">AF04.4. </t>
  </si>
  <si>
    <t xml:space="preserve">AF03.1. </t>
  </si>
  <si>
    <t xml:space="preserve">AF03.2. </t>
  </si>
  <si>
    <t xml:space="preserve">AF03.3. </t>
  </si>
  <si>
    <t xml:space="preserve">AF03.4. </t>
  </si>
  <si>
    <t>ZF01.10._A+ZF01.10._B+ZF01.10._C+ZF01.10._E+ZF01.10._F+ZF01.10._G+ZF01.10._H+ZF01.10._I+ZF01.10._J+ZF01.10._K+ZF01.10._L+ZF01.10._M+ZF01.10._N+ZF01.10._O+ZF01.10._P+ZF01.10._R+ZF01.10._S+ZF01.10._T+ZF01.10._U+ZF01.10._V+ZF01.10._W+ZF01.10._X+ZF01.10._Y+ZF01.10._Z+ZF01.10._AA</t>
  </si>
  <si>
    <t>ZF03.5._A+ZF03.5._B+ZF03.5._C+ZF03.5._D+ZF03.5._E+ZF03.5._F+ZF03.5._G+ZF03.5._H</t>
  </si>
  <si>
    <t>zf04.5._A+zf04.5._B+zf04.5._C+zf04.5._D+zf04.5._E+zf04.5._F+zf04.5._G+zf04.5._H</t>
  </si>
  <si>
    <t>Częstotliwość przekazywania danych sprawozdawczych</t>
  </si>
  <si>
    <t>miesięcznie</t>
  </si>
  <si>
    <t xml:space="preserve">kwartalnie </t>
  </si>
  <si>
    <t>(w terminie do ostatniego dnia miesiąca następującego po miesiącu, za który te dane są sporządzane)</t>
  </si>
  <si>
    <t>(w terminie do ostatniego dnia miesiąca następującego po kwartale, za który te dane są sporządzane)</t>
  </si>
  <si>
    <t>L.p.</t>
  </si>
  <si>
    <t>Symbol formularza</t>
  </si>
  <si>
    <t>Tytuł formularza</t>
  </si>
  <si>
    <t>„+” – obowiązek przekazania</t>
  </si>
  <si>
    <t>„-” – brak obowiązku przekazania</t>
  </si>
  <si>
    <t>Status walidacji arkuszy</t>
  </si>
  <si>
    <t>Walidacja arkusza</t>
  </si>
  <si>
    <t>miesięczna</t>
  </si>
  <si>
    <t>Częstotliwość</t>
  </si>
  <si>
    <t>Walidacje między arkuszami</t>
  </si>
  <si>
    <t>ZF01.10._A+ZF01.10._B</t>
  </si>
  <si>
    <t>FWW01.9.1.</t>
  </si>
  <si>
    <t>FWW01.10.1.</t>
  </si>
  <si>
    <t>FWW01.11.</t>
  </si>
  <si>
    <t>FWW01.12.</t>
  </si>
  <si>
    <t>FWW01.13.</t>
  </si>
  <si>
    <t>FWW01.14.</t>
  </si>
  <si>
    <t>FWW01.15.</t>
  </si>
  <si>
    <t>FWW01.16.</t>
  </si>
  <si>
    <t>FWW01.17.</t>
  </si>
  <si>
    <t>FWW01.19.</t>
  </si>
  <si>
    <t>FWW01.20.</t>
  </si>
  <si>
    <t>FWW01.21.</t>
  </si>
  <si>
    <t>FWW01.22.</t>
  </si>
  <si>
    <t>FWW01.23.</t>
  </si>
  <si>
    <t>FWW01.24.</t>
  </si>
  <si>
    <t>IK02A.6.1.</t>
  </si>
  <si>
    <t>IK02A.6.2.</t>
  </si>
  <si>
    <t>NKIP05.1.7.</t>
  </si>
  <si>
    <t>NKIP05.3.7.</t>
  </si>
  <si>
    <t>NWTZ01.1.</t>
  </si>
  <si>
    <t>NWTZ01.2.</t>
  </si>
  <si>
    <t>NWTZ01.3.</t>
  </si>
  <si>
    <t>NWTZ01.4.</t>
  </si>
  <si>
    <t>NWTZ01.5.</t>
  </si>
  <si>
    <t>NWTZ01.6.</t>
  </si>
  <si>
    <t>NWTZ01.7.</t>
  </si>
  <si>
    <t>NWTZ01.8.</t>
  </si>
  <si>
    <t>RZS02.7.1.</t>
  </si>
  <si>
    <t>WK01.8.1.</t>
  </si>
  <si>
    <t>WK01.5.1.</t>
  </si>
  <si>
    <t>WK01.3.2.</t>
  </si>
  <si>
    <t>WK01.3.1.</t>
  </si>
  <si>
    <t>FWW01.9.</t>
  </si>
  <si>
    <t>FWW01.10.</t>
  </si>
  <si>
    <t>W tym: liczba kobiet</t>
  </si>
  <si>
    <t>BP02.8._A</t>
  </si>
  <si>
    <t>NKIP04.7._B+NKIP04.7._D+NKIP04.7._F+NKIP04.7._J+NKIP04.7._N+NKIP04.7._R</t>
  </si>
  <si>
    <t>NKIP02.7._C+NKIP02.7._F+NKIP02.7._I+NKIP02.7._L+NKIP02.7._O+NKIP02.7._S+NKIP02.7._V</t>
  </si>
  <si>
    <t>NWTZ01.8._A+NWTZ01.8._B+NWTZ01.8._C+NWTZ01.8._D+NWTZ01.8._E+NWTZ01.8._F+NWTZ01.8._G+NWTZ01.8._H+NWTZ01.8._I</t>
  </si>
  <si>
    <t>NWTZ02.8._A+NWTZ02.8._B+NWTZ02.8._C+NWTZ02.8._D+NWTZ02.8._E+NWTZ02.8._F+NWTZ02.8._G+NWTZ02.8._H+NWTZ02.8._I</t>
  </si>
  <si>
    <t>NKIP02.7._B+NKIP02.7._E+NKIP02.7._H+NKIP02.7._K+NKIP02.7._N+NKIP02.7._R+NKIP02.7._U</t>
  </si>
  <si>
    <t>NKIP04.7._AA+NKIP04.7._CC+NKIP04.7._EE+NKIP04.7._I+NKIP04.7._M+NKIP04.7._Q</t>
  </si>
  <si>
    <t>RE01.7._F</t>
  </si>
  <si>
    <t>WK01.18._B</t>
  </si>
  <si>
    <t>FWW01.19._A</t>
  </si>
  <si>
    <t>FWW01.20._A</t>
  </si>
  <si>
    <t>WK02.5._F</t>
  </si>
  <si>
    <t>WK03.8._D</t>
  </si>
  <si>
    <t>FWW01.21._A</t>
  </si>
  <si>
    <t>Weryfiakcja reguł kontrolnych</t>
  </si>
  <si>
    <t>Nr formuły</t>
  </si>
  <si>
    <t>RKM.01</t>
  </si>
  <si>
    <t>RKM.02</t>
  </si>
  <si>
    <t>RKM.03</t>
  </si>
  <si>
    <t>RKM.04</t>
  </si>
  <si>
    <t>RKM.05</t>
  </si>
  <si>
    <t>RKM.06</t>
  </si>
  <si>
    <t>RKM.07</t>
  </si>
  <si>
    <t>RKM.08</t>
  </si>
  <si>
    <t>RKM.09</t>
  </si>
  <si>
    <t>RKM.10</t>
  </si>
  <si>
    <t>RKM.11</t>
  </si>
  <si>
    <t>RKM.12</t>
  </si>
  <si>
    <t>RKM.13</t>
  </si>
  <si>
    <t>RKM.14</t>
  </si>
  <si>
    <t>RKM.15</t>
  </si>
  <si>
    <t>RKM.16</t>
  </si>
  <si>
    <t>RKM.17</t>
  </si>
  <si>
    <t>RKM.18</t>
  </si>
  <si>
    <t>RKM.19</t>
  </si>
  <si>
    <t>RKM.20</t>
  </si>
  <si>
    <t>RKM.21</t>
  </si>
  <si>
    <t>RKM.22</t>
  </si>
  <si>
    <t>RKM.23</t>
  </si>
  <si>
    <t>RKM.24</t>
  </si>
  <si>
    <t>RKM.25</t>
  </si>
  <si>
    <t>RKM.26</t>
  </si>
  <si>
    <t>RKM.27</t>
  </si>
  <si>
    <t>RKM.28</t>
  </si>
  <si>
    <t>RKM.29</t>
  </si>
  <si>
    <t>RKM.30</t>
  </si>
  <si>
    <t>RKM.31</t>
  </si>
  <si>
    <t>RKM.32</t>
  </si>
  <si>
    <t>RKM.33</t>
  </si>
  <si>
    <t>RKM.34</t>
  </si>
  <si>
    <t>RKM.35</t>
  </si>
  <si>
    <t>RKM.36</t>
  </si>
  <si>
    <t>RKM.37</t>
  </si>
  <si>
    <t>RKM.38</t>
  </si>
  <si>
    <t>RKM.39</t>
  </si>
  <si>
    <t>RKM.40</t>
  </si>
  <si>
    <t>RKM.41</t>
  </si>
  <si>
    <t>RKM.42</t>
  </si>
  <si>
    <t>RKM.43</t>
  </si>
  <si>
    <t>RKM.44</t>
  </si>
  <si>
    <t>RKM.45</t>
  </si>
  <si>
    <t>RKM.46</t>
  </si>
  <si>
    <t>RKM.47</t>
  </si>
  <si>
    <t>RKM.48</t>
  </si>
  <si>
    <t>RKM.49</t>
  </si>
  <si>
    <t>RKM.50</t>
  </si>
  <si>
    <t>RKM.51</t>
  </si>
  <si>
    <t>RKM.52</t>
  </si>
  <si>
    <t>RKM.53</t>
  </si>
  <si>
    <t>RKM.54</t>
  </si>
  <si>
    <t>RKM.55</t>
  </si>
  <si>
    <t>RKM.56</t>
  </si>
  <si>
    <t>RKM.57</t>
  </si>
  <si>
    <t>RKM.58</t>
  </si>
  <si>
    <t>RKM.59</t>
  </si>
  <si>
    <t>RKM.60</t>
  </si>
  <si>
    <t>RKM.61</t>
  </si>
  <si>
    <t>RKM.62</t>
  </si>
  <si>
    <t>RKM.63</t>
  </si>
  <si>
    <t>RKM.64</t>
  </si>
  <si>
    <t>RKM.65</t>
  </si>
  <si>
    <t>RKM.66</t>
  </si>
  <si>
    <t>RKM.67</t>
  </si>
  <si>
    <t>RKM.68</t>
  </si>
  <si>
    <t>RKM.69</t>
  </si>
  <si>
    <t>RKM.70</t>
  </si>
  <si>
    <t>RKM.71</t>
  </si>
  <si>
    <t>RKM.72</t>
  </si>
  <si>
    <t>RKM.73</t>
  </si>
  <si>
    <t>RKM.74</t>
  </si>
  <si>
    <t>RKM.75</t>
  </si>
  <si>
    <t>RKM.76</t>
  </si>
  <si>
    <t>RKM.77</t>
  </si>
  <si>
    <t>RKM.78</t>
  </si>
  <si>
    <t>RKM.79</t>
  </si>
  <si>
    <t>RKM.80</t>
  </si>
  <si>
    <t>RKM.81</t>
  </si>
  <si>
    <t>RKM.82</t>
  </si>
  <si>
    <t>RKM.83</t>
  </si>
  <si>
    <t>RKM.84</t>
  </si>
  <si>
    <t>WK01.6._A</t>
  </si>
  <si>
    <t>KO01.3._A+KO01.3._B+KO01.3._C+KO01.3._D+KO01.3._E+KO01.3._F+KO01.3._G</t>
  </si>
  <si>
    <t>KO01.1._A+KO01.1._B+KO01.1._C+KO01.1._D+KO01.1._E+KO01.1._F+KO01.1._G+KO01.2._A+KO01.2._B+KO01.2._C+KO01.2._D+KO01.2._E+KO01.2._F+KO01.2._G</t>
  </si>
  <si>
    <t>KO01.4._A+KO01.4._B+KO01.4._C+KO01.4._D+KO01.4._E+KO01.4._F+KO01.4._G</t>
  </si>
  <si>
    <t>PO02.7._A+PO02.7._B+PO02.7._C+PO02.7._D+PO02.7._E+PO02.7._F+PO02.7._G</t>
  </si>
  <si>
    <t>PO01.6._A+PO01.6._B+PO01.6._C+PO01.6._D+PO01.6._E+PO01.6._F+PO01.6._G</t>
  </si>
  <si>
    <t>PO01.5._A+PO01.5._B+PO01.5._C+PO01.5._D+PO01.5._E+PO01.5._F+PO01.5._G</t>
  </si>
  <si>
    <t>PO01.4._A+PO01.4._B+PO01.4._C+PO01.4._D+PO01.4._E+PO01.4._F+PO01.4._G</t>
  </si>
  <si>
    <t>PO01.2._A+PO01.2._B+PO01.2._C+PO01.2._D+PO01.2._E+PO01.2._F+PO01.2._G+PO01.3._A+PO01.3._B+PO01.3._C+PO01.3._D+PO01.3._E+PO01.3._F+PO01.3._G</t>
  </si>
  <si>
    <t>PO01.1._A+PO01.1._B+PO01.1._C+PO01.1._D+PO01.1._E+PO01.1._F+PO01.1._G+PO01.7._A+PO01.7._B+PO01.7._C+PO01.7._D+PO01.7._E+PO01.7._F+PO01.7._G</t>
  </si>
  <si>
    <t>PLK02.10._A/10</t>
  </si>
  <si>
    <t>RPL02.5._F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</si>
</sst>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4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name val="Arial"/>
      <family val="2"/>
    </font>
    <font>
      <sz val="8"/>
      <name val="Verdana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color rgb="FFFF0000"/>
      <name val="Calibri"/>
      <family val="2"/>
      <charset val="238"/>
    </font>
    <font>
      <sz val="11"/>
      <name val="Calibri"/>
      <family val="2"/>
      <charset val="238"/>
    </font>
    <font>
      <sz val="11"/>
      <color rgb="FFC00000"/>
      <name val="Calibri"/>
      <family val="2"/>
      <charset val="238"/>
    </font>
    <font>
      <sz val="8"/>
      <color rgb="FFFF0000"/>
      <name val="Verdana"/>
      <family val="2"/>
      <charset val="238"/>
    </font>
    <font>
      <sz val="11"/>
      <color indexed="8"/>
      <name val="Calibri"/>
      <family val="2"/>
      <charset val="238"/>
    </font>
    <font>
      <sz val="10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2"/>
      <color theme="1"/>
      <name val="Calibri"/>
      <family val="2"/>
      <charset val="238"/>
    </font>
    <font>
      <b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3" tint="0.3999755851924192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1"/>
      <color rgb="FF00B0F0"/>
      <name val="Calibri"/>
      <family val="2"/>
      <charset val="238"/>
    </font>
    <font>
      <sz val="11"/>
      <color rgb="FF00B0F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8"/>
      <color theme="5" tint="-0.249977111117893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15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 diagonalUp="1" diagonalDown="1"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 diagonalUp="1" diagonalDown="1"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 diagonalDown="1"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 diagonalUp="1"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 diagonalDown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 diagonalUp="1" diagonalDown="1">
      <left style="medium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 diagonalUp="1" diagonalDown="1">
      <left/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hair">
        <color indexed="64"/>
      </top>
      <bottom/>
      <diagonal style="thin">
        <color indexed="64"/>
      </diagonal>
    </border>
    <border diagonalUp="1" diagonalDown="1">
      <left/>
      <right style="thin">
        <color indexed="64"/>
      </right>
      <top/>
      <bottom style="hair">
        <color indexed="64"/>
      </bottom>
      <diagonal style="thin">
        <color indexed="64"/>
      </diagonal>
    </border>
    <border diagonalUp="1" diagonalDown="1"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hair">
        <color indexed="64"/>
      </top>
      <bottom/>
      <diagonal style="thin">
        <color indexed="64"/>
      </diagonal>
    </border>
    <border diagonalUp="1"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</borders>
  <cellStyleXfs count="16">
    <xf numFmtId="0" fontId="0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13" fillId="0" borderId="0"/>
    <xf numFmtId="0" fontId="6" fillId="0" borderId="0"/>
    <xf numFmtId="44" fontId="2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35" fillId="0" borderId="0" applyNumberFormat="0" applyFill="0" applyBorder="0" applyAlignment="0" applyProtection="0"/>
    <xf numFmtId="0" fontId="21" fillId="0" borderId="0"/>
    <xf numFmtId="44" fontId="6" fillId="0" borderId="0" applyFont="0" applyFill="0" applyBorder="0" applyAlignment="0" applyProtection="0"/>
    <xf numFmtId="44" fontId="21" fillId="0" borderId="0" applyFont="0" applyFill="0" applyBorder="0" applyAlignment="0" applyProtection="0"/>
  </cellStyleXfs>
  <cellXfs count="1063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5" fillId="0" borderId="0" xfId="0" applyFont="1"/>
    <xf numFmtId="0" fontId="0" fillId="0" borderId="0" xfId="0" applyFont="1"/>
    <xf numFmtId="0" fontId="0" fillId="0" borderId="0" xfId="0" applyFont="1" applyAlignment="1">
      <alignment horizontal="center" vertical="center"/>
    </xf>
    <xf numFmtId="0" fontId="9" fillId="0" borderId="28" xfId="1" applyFont="1" applyFill="1" applyBorder="1" applyAlignment="1">
      <alignment horizontal="center" textRotation="90" wrapTex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9" fillId="0" borderId="0" xfId="0" applyFont="1"/>
    <xf numFmtId="0" fontId="10" fillId="0" borderId="0" xfId="0" applyFont="1"/>
    <xf numFmtId="0" fontId="9" fillId="2" borderId="1" xfId="1" applyFont="1" applyFill="1" applyBorder="1" applyAlignment="1">
      <alignment horizontal="center" vertical="center" wrapText="1"/>
    </xf>
    <xf numFmtId="0" fontId="9" fillId="2" borderId="59" xfId="1" applyFont="1" applyFill="1" applyBorder="1" applyAlignment="1">
      <alignment horizontal="left" vertical="center" wrapText="1"/>
    </xf>
    <xf numFmtId="0" fontId="9" fillId="2" borderId="71" xfId="1" applyFont="1" applyFill="1" applyBorder="1" applyAlignment="1">
      <alignment horizontal="left" vertical="center" wrapText="1"/>
    </xf>
    <xf numFmtId="0" fontId="9" fillId="2" borderId="2" xfId="1" applyFont="1" applyFill="1" applyBorder="1" applyAlignment="1">
      <alignment horizontal="left" vertical="center" wrapText="1"/>
    </xf>
    <xf numFmtId="0" fontId="9" fillId="2" borderId="59" xfId="1" applyFont="1" applyFill="1" applyBorder="1" applyAlignment="1">
      <alignment horizontal="left" vertical="center" wrapText="1" indent="1"/>
    </xf>
    <xf numFmtId="0" fontId="0" fillId="0" borderId="1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47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9" fillId="2" borderId="59" xfId="1" applyFont="1" applyFill="1" applyBorder="1" applyAlignment="1">
      <alignment vertical="center" wrapText="1"/>
    </xf>
    <xf numFmtId="0" fontId="9" fillId="2" borderId="56" xfId="1" applyFont="1" applyFill="1" applyBorder="1" applyAlignment="1">
      <alignment vertical="center" wrapText="1"/>
    </xf>
    <xf numFmtId="0" fontId="0" fillId="0" borderId="29" xfId="0" applyFont="1" applyFill="1" applyBorder="1" applyAlignment="1">
      <alignment vertical="center"/>
    </xf>
    <xf numFmtId="0" fontId="9" fillId="2" borderId="63" xfId="1" applyFont="1" applyFill="1" applyBorder="1" applyAlignment="1">
      <alignment vertical="center" wrapText="1"/>
    </xf>
    <xf numFmtId="0" fontId="9" fillId="2" borderId="54" xfId="1" applyFont="1" applyFill="1" applyBorder="1" applyAlignment="1">
      <alignment vertical="center" wrapText="1"/>
    </xf>
    <xf numFmtId="0" fontId="9" fillId="0" borderId="30" xfId="1" applyFont="1" applyFill="1" applyBorder="1" applyAlignment="1">
      <alignment horizontal="center" textRotation="90" wrapText="1"/>
    </xf>
    <xf numFmtId="0" fontId="9" fillId="0" borderId="75" xfId="1" applyFont="1" applyFill="1" applyBorder="1" applyAlignment="1">
      <alignment horizontal="center" textRotation="90" wrapText="1"/>
    </xf>
    <xf numFmtId="0" fontId="9" fillId="0" borderId="43" xfId="1" applyFont="1" applyFill="1" applyBorder="1" applyAlignment="1">
      <alignment horizontal="center" textRotation="90" wrapText="1"/>
    </xf>
    <xf numFmtId="0" fontId="9" fillId="0" borderId="95" xfId="1" applyFont="1" applyFill="1" applyBorder="1" applyAlignment="1">
      <alignment horizontal="center" textRotation="90" wrapText="1"/>
    </xf>
    <xf numFmtId="0" fontId="9" fillId="2" borderId="73" xfId="1" applyFont="1" applyFill="1" applyBorder="1" applyAlignment="1">
      <alignment horizontal="left" vertical="center" wrapText="1" indent="1"/>
    </xf>
    <xf numFmtId="0" fontId="9" fillId="2" borderId="92" xfId="1" applyFont="1" applyFill="1" applyBorder="1" applyAlignment="1">
      <alignment horizontal="left" vertical="center" wrapText="1" indent="1"/>
    </xf>
    <xf numFmtId="0" fontId="0" fillId="0" borderId="3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96" xfId="0" applyFont="1" applyFill="1" applyBorder="1" applyAlignment="1">
      <alignment horizontal="center" vertical="center" wrapText="1"/>
    </xf>
    <xf numFmtId="0" fontId="9" fillId="2" borderId="73" xfId="1" applyFont="1" applyFill="1" applyBorder="1" applyAlignment="1">
      <alignment vertical="center" wrapText="1"/>
    </xf>
    <xf numFmtId="0" fontId="9" fillId="2" borderId="59" xfId="1" applyFont="1" applyFill="1" applyBorder="1" applyAlignment="1">
      <alignment wrapText="1"/>
    </xf>
    <xf numFmtId="0" fontId="0" fillId="0" borderId="2" xfId="0" applyFont="1" applyFill="1" applyBorder="1" applyAlignment="1"/>
    <xf numFmtId="0" fontId="9" fillId="0" borderId="54" xfId="1" applyFont="1" applyFill="1" applyBorder="1" applyAlignment="1">
      <alignment wrapText="1"/>
    </xf>
    <xf numFmtId="0" fontId="9" fillId="0" borderId="63" xfId="1" applyFont="1" applyFill="1" applyBorder="1" applyAlignment="1">
      <alignment wrapText="1"/>
    </xf>
    <xf numFmtId="0" fontId="0" fillId="0" borderId="0" xfId="4" applyFont="1"/>
    <xf numFmtId="0" fontId="9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9" fillId="0" borderId="1" xfId="0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0" fontId="9" fillId="2" borderId="92" xfId="1" applyFont="1" applyFill="1" applyBorder="1" applyAlignment="1">
      <alignment vertical="center" wrapText="1"/>
    </xf>
    <xf numFmtId="0" fontId="9" fillId="2" borderId="73" xfId="1" applyFont="1" applyFill="1" applyBorder="1" applyAlignment="1">
      <alignment horizontal="left" vertical="center" wrapText="1"/>
    </xf>
    <xf numFmtId="0" fontId="9" fillId="2" borderId="48" xfId="1" applyFont="1" applyFill="1" applyBorder="1" applyAlignment="1">
      <alignment horizontal="left" wrapText="1" indent="1"/>
    </xf>
    <xf numFmtId="0" fontId="6" fillId="0" borderId="23" xfId="4" applyFont="1" applyFill="1" applyBorder="1" applyAlignment="1">
      <alignment horizontal="center" vertical="center" wrapText="1"/>
    </xf>
    <xf numFmtId="0" fontId="6" fillId="0" borderId="32" xfId="4" applyFont="1" applyFill="1" applyBorder="1" applyAlignment="1">
      <alignment horizontal="center" vertical="center" wrapText="1"/>
    </xf>
    <xf numFmtId="0" fontId="6" fillId="0" borderId="1" xfId="4" applyFont="1" applyFill="1" applyBorder="1" applyAlignment="1">
      <alignment horizontal="center" vertical="center" wrapText="1"/>
    </xf>
    <xf numFmtId="0" fontId="6" fillId="0" borderId="29" xfId="4" applyFont="1" applyFill="1" applyBorder="1" applyAlignment="1">
      <alignment horizontal="center" vertical="center" wrapText="1"/>
    </xf>
    <xf numFmtId="0" fontId="6" fillId="0" borderId="28" xfId="4" applyFont="1" applyFill="1" applyBorder="1" applyAlignment="1">
      <alignment horizontal="center" vertical="center" wrapText="1"/>
    </xf>
    <xf numFmtId="0" fontId="6" fillId="0" borderId="47" xfId="4" applyFont="1" applyFill="1" applyBorder="1" applyAlignment="1">
      <alignment horizontal="center" vertical="center" wrapText="1"/>
    </xf>
    <xf numFmtId="0" fontId="0" fillId="0" borderId="41" xfId="4" applyFont="1" applyFill="1" applyBorder="1" applyAlignment="1">
      <alignment horizontal="center" vertical="center" wrapText="1"/>
    </xf>
    <xf numFmtId="0" fontId="0" fillId="0" borderId="35" xfId="4" applyFont="1" applyFill="1" applyBorder="1" applyAlignment="1">
      <alignment horizontal="center" vertical="center" wrapText="1"/>
    </xf>
    <xf numFmtId="0" fontId="0" fillId="0" borderId="103" xfId="4" applyFont="1" applyFill="1" applyBorder="1" applyAlignment="1">
      <alignment horizontal="center" vertical="center" wrapText="1"/>
    </xf>
    <xf numFmtId="0" fontId="0" fillId="0" borderId="97" xfId="4" applyFont="1" applyFill="1" applyBorder="1" applyAlignment="1">
      <alignment horizontal="center" vertical="center" wrapText="1"/>
    </xf>
    <xf numFmtId="0" fontId="0" fillId="0" borderId="77" xfId="4" applyFont="1" applyFill="1" applyBorder="1" applyAlignment="1">
      <alignment horizontal="center" vertical="center" wrapText="1"/>
    </xf>
    <xf numFmtId="0" fontId="0" fillId="0" borderId="78" xfId="4" applyFont="1" applyFill="1" applyBorder="1" applyAlignment="1">
      <alignment horizontal="center" vertical="center"/>
    </xf>
    <xf numFmtId="0" fontId="9" fillId="0" borderId="73" xfId="1" applyFont="1" applyFill="1" applyBorder="1" applyAlignment="1">
      <alignment wrapText="1"/>
    </xf>
    <xf numFmtId="0" fontId="9" fillId="0" borderId="80" xfId="1" applyFont="1" applyFill="1" applyBorder="1" applyAlignment="1">
      <alignment horizontal="left" vertical="center" wrapText="1"/>
    </xf>
    <xf numFmtId="0" fontId="9" fillId="0" borderId="71" xfId="1" applyFont="1" applyFill="1" applyBorder="1" applyAlignment="1">
      <alignment wrapText="1"/>
    </xf>
    <xf numFmtId="0" fontId="9" fillId="0" borderId="61" xfId="1" applyFont="1" applyFill="1" applyBorder="1" applyAlignment="1">
      <alignment horizontal="left" vertical="center" wrapText="1"/>
    </xf>
    <xf numFmtId="0" fontId="9" fillId="0" borderId="59" xfId="1" applyFont="1" applyFill="1" applyBorder="1" applyAlignment="1">
      <alignment wrapText="1"/>
    </xf>
    <xf numFmtId="0" fontId="9" fillId="0" borderId="72" xfId="1" applyFont="1" applyFill="1" applyBorder="1" applyAlignment="1">
      <alignment horizontal="left" vertical="center" wrapText="1"/>
    </xf>
    <xf numFmtId="0" fontId="0" fillId="0" borderId="59" xfId="0" applyFont="1" applyFill="1" applyBorder="1" applyAlignment="1">
      <alignment vertical="center"/>
    </xf>
    <xf numFmtId="0" fontId="0" fillId="0" borderId="54" xfId="0" applyFont="1" applyFill="1" applyBorder="1" applyAlignment="1">
      <alignment horizontal="center" vertical="center"/>
    </xf>
    <xf numFmtId="0" fontId="9" fillId="0" borderId="91" xfId="1" applyFont="1" applyFill="1" applyBorder="1" applyAlignment="1">
      <alignment horizontal="left" vertical="center" wrapText="1"/>
    </xf>
    <xf numFmtId="0" fontId="9" fillId="0" borderId="54" xfId="1" applyFont="1" applyFill="1" applyBorder="1" applyAlignment="1">
      <alignment horizontal="left" vertical="center" wrapText="1"/>
    </xf>
    <xf numFmtId="0" fontId="9" fillId="0" borderId="63" xfId="1" applyFont="1" applyFill="1" applyBorder="1" applyAlignment="1">
      <alignment horizontal="left" vertical="center" wrapText="1"/>
    </xf>
    <xf numFmtId="0" fontId="0" fillId="0" borderId="54" xfId="0" applyFont="1" applyFill="1" applyBorder="1" applyAlignment="1">
      <alignment vertical="center"/>
    </xf>
    <xf numFmtId="2" fontId="12" fillId="0" borderId="76" xfId="0" applyNumberFormat="1" applyFont="1" applyFill="1" applyBorder="1" applyAlignment="1">
      <alignment horizontal="center" wrapText="1"/>
    </xf>
    <xf numFmtId="2" fontId="12" fillId="0" borderId="60" xfId="0" applyNumberFormat="1" applyFont="1" applyFill="1" applyBorder="1" applyAlignment="1">
      <alignment horizontal="center" wrapText="1"/>
    </xf>
    <xf numFmtId="2" fontId="12" fillId="0" borderId="113" xfId="0" applyNumberFormat="1" applyFont="1" applyFill="1" applyBorder="1" applyAlignment="1">
      <alignment horizontal="center" wrapText="1"/>
    </xf>
    <xf numFmtId="0" fontId="2" fillId="0" borderId="0" xfId="0" applyFont="1" applyProtection="1"/>
    <xf numFmtId="0" fontId="0" fillId="0" borderId="0" xfId="0" applyProtection="1"/>
    <xf numFmtId="0" fontId="1" fillId="0" borderId="2" xfId="0" applyFont="1" applyFill="1" applyBorder="1" applyAlignment="1" applyProtection="1">
      <alignment horizontal="center" vertical="center"/>
    </xf>
    <xf numFmtId="0" fontId="15" fillId="0" borderId="0" xfId="0" applyFont="1" applyProtection="1"/>
    <xf numFmtId="0" fontId="0" fillId="0" borderId="31" xfId="0" applyFont="1" applyFill="1" applyBorder="1" applyAlignment="1" applyProtection="1">
      <alignment horizontal="center" vertical="center"/>
    </xf>
    <xf numFmtId="0" fontId="0" fillId="0" borderId="3" xfId="0" applyBorder="1" applyProtection="1"/>
    <xf numFmtId="0" fontId="0" fillId="0" borderId="6" xfId="0" applyBorder="1" applyProtection="1"/>
    <xf numFmtId="0" fontId="0" fillId="0" borderId="6" xfId="0" applyFill="1" applyBorder="1" applyProtection="1"/>
    <xf numFmtId="2" fontId="0" fillId="0" borderId="5" xfId="0" applyNumberFormat="1" applyBorder="1" applyProtection="1">
      <protection locked="0"/>
    </xf>
    <xf numFmtId="2" fontId="0" fillId="0" borderId="8" xfId="0" applyNumberFormat="1" applyBorder="1" applyProtection="1">
      <protection locked="0"/>
    </xf>
    <xf numFmtId="0" fontId="16" fillId="0" borderId="0" xfId="0" applyFont="1" applyFill="1" applyBorder="1" applyProtection="1"/>
    <xf numFmtId="0" fontId="17" fillId="0" borderId="0" xfId="0" applyFont="1" applyFill="1" applyBorder="1" applyProtection="1"/>
    <xf numFmtId="0" fontId="0" fillId="0" borderId="41" xfId="0" applyBorder="1" applyProtection="1"/>
    <xf numFmtId="2" fontId="1" fillId="0" borderId="2" xfId="0" applyNumberFormat="1" applyFont="1" applyBorder="1" applyAlignment="1" applyProtection="1">
      <alignment horizontal="right"/>
      <protection locked="0"/>
    </xf>
    <xf numFmtId="0" fontId="16" fillId="0" borderId="0" xfId="0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center" vertical="center"/>
    </xf>
    <xf numFmtId="2" fontId="0" fillId="0" borderId="1" xfId="0" applyNumberFormat="1" applyFont="1" applyBorder="1" applyAlignment="1" applyProtection="1">
      <alignment horizontal="center" vertical="center"/>
      <protection locked="0"/>
    </xf>
    <xf numFmtId="2" fontId="0" fillId="0" borderId="38" xfId="0" applyNumberFormat="1" applyFont="1" applyBorder="1" applyAlignment="1" applyProtection="1">
      <alignment horizontal="center" vertical="center"/>
      <protection locked="0"/>
    </xf>
    <xf numFmtId="2" fontId="0" fillId="0" borderId="28" xfId="0" applyNumberFormat="1" applyFont="1" applyBorder="1" applyAlignment="1" applyProtection="1">
      <alignment horizontal="center" vertical="center"/>
      <protection locked="0"/>
    </xf>
    <xf numFmtId="2" fontId="0" fillId="0" borderId="32" xfId="0" applyNumberFormat="1" applyFont="1" applyBorder="1" applyAlignment="1" applyProtection="1">
      <alignment horizontal="center" vertical="center"/>
      <protection locked="0"/>
    </xf>
    <xf numFmtId="0" fontId="18" fillId="3" borderId="0" xfId="1" applyFont="1" applyFill="1" applyBorder="1" applyAlignment="1" applyProtection="1">
      <alignment vertical="center" wrapText="1"/>
    </xf>
    <xf numFmtId="0" fontId="18" fillId="0" borderId="0" xfId="0" applyFont="1" applyFill="1" applyBorder="1" applyAlignment="1" applyProtection="1">
      <alignment horizontal="center" vertical="center"/>
    </xf>
    <xf numFmtId="2" fontId="9" fillId="2" borderId="54" xfId="1" applyNumberFormat="1" applyFont="1" applyFill="1" applyBorder="1" applyAlignment="1" applyProtection="1">
      <alignment horizontal="left" wrapText="1" indent="1"/>
      <protection locked="0"/>
    </xf>
    <xf numFmtId="2" fontId="9" fillId="2" borderId="62" xfId="1" applyNumberFormat="1" applyFont="1" applyFill="1" applyBorder="1" applyAlignment="1" applyProtection="1">
      <alignment horizontal="left" wrapText="1" indent="1"/>
      <protection locked="0"/>
    </xf>
    <xf numFmtId="2" fontId="9" fillId="2" borderId="56" xfId="1" applyNumberFormat="1" applyFont="1" applyFill="1" applyBorder="1" applyAlignment="1" applyProtection="1">
      <alignment horizontal="left" wrapText="1" indent="1"/>
      <protection locked="0"/>
    </xf>
    <xf numFmtId="2" fontId="9" fillId="2" borderId="55" xfId="1" applyNumberFormat="1" applyFont="1" applyFill="1" applyBorder="1" applyAlignment="1" applyProtection="1">
      <alignment horizontal="left" wrapText="1" indent="1"/>
      <protection locked="0"/>
    </xf>
    <xf numFmtId="0" fontId="19" fillId="0" borderId="0" xfId="0" applyFont="1" applyFill="1" applyBorder="1" applyAlignment="1" applyProtection="1">
      <alignment horizontal="center" vertical="center"/>
    </xf>
    <xf numFmtId="0" fontId="17" fillId="0" borderId="0" xfId="0" applyFont="1" applyFill="1" applyBorder="1"/>
    <xf numFmtId="0" fontId="18" fillId="0" borderId="0" xfId="1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18" fillId="0" borderId="0" xfId="1" applyFont="1" applyFill="1" applyBorder="1" applyAlignment="1" applyProtection="1">
      <alignment horizontal="left" vertical="center" wrapText="1"/>
    </xf>
    <xf numFmtId="2" fontId="9" fillId="2" borderId="49" xfId="1" applyNumberFormat="1" applyFont="1" applyFill="1" applyBorder="1" applyAlignment="1" applyProtection="1">
      <alignment horizontal="left" wrapText="1" indent="1"/>
      <protection locked="0"/>
    </xf>
    <xf numFmtId="2" fontId="9" fillId="2" borderId="81" xfId="1" applyNumberFormat="1" applyFont="1" applyFill="1" applyBorder="1" applyAlignment="1" applyProtection="1">
      <alignment horizontal="left" wrapText="1" indent="1"/>
      <protection locked="0"/>
    </xf>
    <xf numFmtId="2" fontId="9" fillId="2" borderId="53" xfId="1" applyNumberFormat="1" applyFont="1" applyFill="1" applyBorder="1" applyAlignment="1" applyProtection="1">
      <alignment horizontal="left" wrapText="1" indent="1"/>
      <protection locked="0"/>
    </xf>
    <xf numFmtId="2" fontId="9" fillId="2" borderId="58" xfId="1" applyNumberFormat="1" applyFont="1" applyFill="1" applyBorder="1" applyAlignment="1" applyProtection="1">
      <alignment horizontal="left" wrapText="1" indent="1"/>
      <protection locked="0"/>
    </xf>
    <xf numFmtId="0" fontId="20" fillId="0" borderId="0" xfId="0" applyFont="1"/>
    <xf numFmtId="2" fontId="9" fillId="2" borderId="63" xfId="1" applyNumberFormat="1" applyFont="1" applyFill="1" applyBorder="1" applyAlignment="1" applyProtection="1">
      <alignment horizontal="right" vertical="center" wrapText="1"/>
      <protection locked="0"/>
    </xf>
    <xf numFmtId="0" fontId="15" fillId="0" borderId="0" xfId="0" applyFont="1" applyAlignment="1">
      <alignment wrapText="1"/>
    </xf>
    <xf numFmtId="2" fontId="9" fillId="2" borderId="54" xfId="1" applyNumberFormat="1" applyFont="1" applyFill="1" applyBorder="1" applyAlignment="1" applyProtection="1">
      <alignment horizontal="right" wrapText="1"/>
      <protection locked="0"/>
    </xf>
    <xf numFmtId="0" fontId="18" fillId="3" borderId="0" xfId="1" applyFont="1" applyFill="1" applyBorder="1" applyAlignment="1">
      <alignment horizontal="left" vertical="center" wrapText="1" indent="1"/>
    </xf>
    <xf numFmtId="0" fontId="16" fillId="0" borderId="0" xfId="0" applyFont="1" applyFill="1" applyBorder="1"/>
    <xf numFmtId="2" fontId="9" fillId="2" borderId="51" xfId="1" applyNumberFormat="1" applyFont="1" applyFill="1" applyBorder="1" applyAlignment="1" applyProtection="1">
      <alignment horizontal="left" wrapText="1" indent="1"/>
      <protection locked="0"/>
    </xf>
    <xf numFmtId="0" fontId="15" fillId="0" borderId="0" xfId="0" applyFont="1" applyAlignment="1">
      <alignment horizontal="center" vertical="center"/>
    </xf>
    <xf numFmtId="2" fontId="9" fillId="2" borderId="49" xfId="1" applyNumberFormat="1" applyFont="1" applyFill="1" applyBorder="1" applyAlignment="1" applyProtection="1">
      <alignment horizontal="right" wrapText="1"/>
      <protection locked="0"/>
    </xf>
    <xf numFmtId="2" fontId="12" fillId="0" borderId="54" xfId="0" applyNumberFormat="1" applyFont="1" applyFill="1" applyBorder="1" applyAlignment="1" applyProtection="1">
      <alignment horizontal="right" vertical="center" wrapText="1"/>
      <protection locked="0"/>
    </xf>
    <xf numFmtId="2" fontId="12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1" xfId="0" applyFill="1" applyBorder="1" applyProtection="1"/>
    <xf numFmtId="2" fontId="0" fillId="0" borderId="34" xfId="0" applyNumberFormat="1" applyBorder="1" applyProtection="1">
      <protection locked="0"/>
    </xf>
    <xf numFmtId="0" fontId="0" fillId="0" borderId="3" xfId="4" applyFont="1" applyFill="1" applyBorder="1" applyAlignment="1">
      <alignment horizontal="center" vertical="center" wrapText="1"/>
    </xf>
    <xf numFmtId="0" fontId="0" fillId="0" borderId="105" xfId="4" applyFont="1" applyFill="1" applyBorder="1" applyAlignment="1">
      <alignment horizontal="center" vertical="center" wrapText="1"/>
    </xf>
    <xf numFmtId="0" fontId="0" fillId="0" borderId="14" xfId="4" applyFont="1" applyFill="1" applyBorder="1" applyAlignment="1">
      <alignment horizontal="center" vertical="center"/>
    </xf>
    <xf numFmtId="0" fontId="0" fillId="0" borderId="37" xfId="4" applyFont="1" applyFill="1" applyBorder="1" applyAlignment="1">
      <alignment horizontal="center" vertical="center" wrapText="1"/>
    </xf>
    <xf numFmtId="0" fontId="0" fillId="0" borderId="118" xfId="4" applyFont="1" applyFill="1" applyBorder="1" applyAlignment="1">
      <alignment horizontal="center" vertical="center" wrapText="1"/>
    </xf>
    <xf numFmtId="0" fontId="6" fillId="0" borderId="46" xfId="4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0" fillId="0" borderId="6" xfId="0" applyFill="1" applyBorder="1"/>
    <xf numFmtId="0" fontId="6" fillId="0" borderId="7" xfId="8" applyFont="1" applyFill="1" applyBorder="1" applyAlignment="1">
      <alignment wrapText="1"/>
    </xf>
    <xf numFmtId="0" fontId="6" fillId="0" borderId="7" xfId="8" applyFill="1" applyBorder="1" applyAlignment="1">
      <alignment wrapText="1"/>
    </xf>
    <xf numFmtId="0" fontId="0" fillId="0" borderId="11" xfId="0" applyFill="1" applyBorder="1"/>
    <xf numFmtId="0" fontId="6" fillId="0" borderId="101" xfId="8" applyFont="1" applyFill="1" applyBorder="1" applyAlignment="1">
      <alignment wrapText="1"/>
    </xf>
    <xf numFmtId="0" fontId="0" fillId="0" borderId="1" xfId="0" applyFill="1" applyBorder="1"/>
    <xf numFmtId="0" fontId="0" fillId="0" borderId="41" xfId="8" applyFont="1" applyFill="1" applyBorder="1"/>
    <xf numFmtId="0" fontId="6" fillId="0" borderId="99" xfId="8" applyFill="1" applyBorder="1" applyAlignment="1">
      <alignment wrapText="1"/>
    </xf>
    <xf numFmtId="0" fontId="0" fillId="0" borderId="6" xfId="8" applyFont="1" applyFill="1" applyBorder="1"/>
    <xf numFmtId="0" fontId="6" fillId="0" borderId="116" xfId="8" applyFill="1" applyBorder="1" applyAlignment="1">
      <alignment wrapText="1"/>
    </xf>
    <xf numFmtId="0" fontId="0" fillId="0" borderId="11" xfId="8" applyFont="1" applyFill="1" applyBorder="1"/>
    <xf numFmtId="0" fontId="6" fillId="0" borderId="94" xfId="8" applyFill="1" applyBorder="1" applyAlignment="1">
      <alignment wrapText="1"/>
    </xf>
    <xf numFmtId="0" fontId="0" fillId="0" borderId="1" xfId="8" applyFont="1" applyFill="1" applyBorder="1"/>
    <xf numFmtId="0" fontId="1" fillId="0" borderId="38" xfId="8" applyFont="1" applyFill="1" applyBorder="1" applyAlignment="1">
      <alignment vertical="center"/>
    </xf>
    <xf numFmtId="0" fontId="0" fillId="0" borderId="33" xfId="8" applyFont="1" applyFill="1" applyBorder="1"/>
    <xf numFmtId="0" fontId="0" fillId="0" borderId="0" xfId="8" applyFont="1" applyFill="1" applyBorder="1" applyAlignment="1">
      <alignment wrapText="1"/>
    </xf>
    <xf numFmtId="0" fontId="2" fillId="0" borderId="0" xfId="0" applyFont="1" applyFill="1"/>
    <xf numFmtId="0" fontId="6" fillId="0" borderId="0" xfId="8" applyFont="1" applyFill="1"/>
    <xf numFmtId="0" fontId="9" fillId="0" borderId="0" xfId="8" applyFont="1" applyFill="1" applyAlignment="1">
      <alignment horizontal="left"/>
    </xf>
    <xf numFmtId="0" fontId="6" fillId="0" borderId="100" xfId="8" applyFont="1" applyFill="1" applyBorder="1" applyAlignment="1">
      <alignment horizontal="center"/>
    </xf>
    <xf numFmtId="0" fontId="6" fillId="0" borderId="14" xfId="8" applyFont="1" applyFill="1" applyBorder="1" applyAlignment="1">
      <alignment horizontal="center"/>
    </xf>
    <xf numFmtId="0" fontId="0" fillId="0" borderId="102" xfId="8" applyFont="1" applyFill="1" applyBorder="1" applyAlignment="1">
      <alignment horizontal="center" vertical="center"/>
    </xf>
    <xf numFmtId="0" fontId="0" fillId="0" borderId="114" xfId="8" applyFont="1" applyFill="1" applyBorder="1" applyAlignment="1">
      <alignment horizontal="center" vertical="center"/>
    </xf>
    <xf numFmtId="0" fontId="6" fillId="0" borderId="3" xfId="8" applyFont="1" applyFill="1" applyBorder="1"/>
    <xf numFmtId="0" fontId="1" fillId="0" borderId="105" xfId="8" applyFont="1" applyFill="1" applyBorder="1" applyAlignment="1">
      <alignment horizontal="left" vertical="center" wrapText="1"/>
    </xf>
    <xf numFmtId="0" fontId="7" fillId="0" borderId="17" xfId="8" applyFont="1" applyFill="1" applyBorder="1" applyAlignment="1">
      <alignment horizontal="left" vertical="center" wrapText="1"/>
    </xf>
    <xf numFmtId="0" fontId="6" fillId="0" borderId="17" xfId="8" applyFont="1" applyFill="1" applyBorder="1"/>
    <xf numFmtId="0" fontId="7" fillId="0" borderId="115" xfId="8" applyFont="1" applyFill="1" applyBorder="1" applyAlignment="1">
      <alignment horizontal="left" vertical="center" wrapText="1"/>
    </xf>
    <xf numFmtId="0" fontId="7" fillId="0" borderId="22" xfId="8" applyFont="1" applyFill="1" applyBorder="1" applyAlignment="1">
      <alignment horizontal="left" vertical="center" wrapText="1"/>
    </xf>
    <xf numFmtId="0" fontId="0" fillId="0" borderId="3" xfId="8" applyFont="1" applyFill="1" applyBorder="1"/>
    <xf numFmtId="0" fontId="0" fillId="0" borderId="77" xfId="8" applyFont="1" applyFill="1" applyBorder="1" applyAlignment="1">
      <alignment horizontal="left" vertical="center" wrapText="1"/>
    </xf>
    <xf numFmtId="0" fontId="6" fillId="0" borderId="19" xfId="8" applyFont="1" applyFill="1" applyBorder="1"/>
    <xf numFmtId="0" fontId="0" fillId="0" borderId="30" xfId="8" applyFont="1" applyFill="1" applyBorder="1"/>
    <xf numFmtId="0" fontId="1" fillId="0" borderId="0" xfId="8" applyFont="1" applyFill="1" applyBorder="1" applyAlignment="1">
      <alignment horizontal="left" vertical="center" wrapText="1"/>
    </xf>
    <xf numFmtId="0" fontId="7" fillId="0" borderId="40" xfId="8" applyFont="1" applyFill="1" applyBorder="1" applyAlignment="1">
      <alignment horizontal="left" vertical="center" wrapText="1"/>
    </xf>
    <xf numFmtId="0" fontId="1" fillId="0" borderId="38" xfId="8" applyFont="1" applyFill="1" applyBorder="1" applyAlignment="1">
      <alignment horizontal="left" vertical="center" wrapText="1"/>
    </xf>
    <xf numFmtId="0" fontId="8" fillId="0" borderId="105" xfId="8" applyFont="1" applyFill="1" applyBorder="1"/>
    <xf numFmtId="0" fontId="1" fillId="0" borderId="105" xfId="8" applyFont="1" applyFill="1" applyBorder="1"/>
    <xf numFmtId="0" fontId="0" fillId="0" borderId="9" xfId="8" applyFont="1" applyFill="1" applyBorder="1"/>
    <xf numFmtId="0" fontId="1" fillId="0" borderId="40" xfId="8" applyFont="1" applyFill="1" applyBorder="1"/>
    <xf numFmtId="0" fontId="6" fillId="0" borderId="77" xfId="8" applyFont="1" applyFill="1" applyBorder="1" applyAlignment="1">
      <alignment horizontal="left" vertical="center" wrapText="1"/>
    </xf>
    <xf numFmtId="0" fontId="6" fillId="0" borderId="17" xfId="8" applyFont="1" applyFill="1" applyBorder="1" applyAlignment="1">
      <alignment horizontal="left" vertical="center" wrapText="1"/>
    </xf>
    <xf numFmtId="0" fontId="6" fillId="0" borderId="0" xfId="8" applyFont="1" applyFill="1" applyBorder="1" applyAlignment="1">
      <alignment horizontal="left" vertical="center" wrapText="1"/>
    </xf>
    <xf numFmtId="0" fontId="1" fillId="0" borderId="38" xfId="8" applyFont="1" applyFill="1" applyBorder="1"/>
    <xf numFmtId="0" fontId="0" fillId="0" borderId="0" xfId="0" applyFill="1"/>
    <xf numFmtId="0" fontId="6" fillId="0" borderId="0" xfId="8" applyFill="1"/>
    <xf numFmtId="0" fontId="6" fillId="0" borderId="9" xfId="8" applyFill="1" applyBorder="1" applyAlignment="1">
      <alignment horizontal="center" vertical="center"/>
    </xf>
    <xf numFmtId="0" fontId="6" fillId="0" borderId="39" xfId="8" applyFill="1" applyBorder="1" applyAlignment="1">
      <alignment horizontal="center" vertical="center"/>
    </xf>
    <xf numFmtId="0" fontId="6" fillId="0" borderId="9" xfId="8" applyFont="1" applyFill="1" applyBorder="1" applyAlignment="1">
      <alignment horizontal="center" vertical="center"/>
    </xf>
    <xf numFmtId="0" fontId="6" fillId="0" borderId="19" xfId="8" applyFont="1" applyFill="1" applyBorder="1" applyAlignment="1">
      <alignment horizontal="center" vertical="center"/>
    </xf>
    <xf numFmtId="0" fontId="6" fillId="0" borderId="20" xfId="8" applyFont="1" applyFill="1" applyBorder="1" applyAlignment="1">
      <alignment horizontal="center" vertical="center" wrapText="1"/>
    </xf>
    <xf numFmtId="0" fontId="0" fillId="0" borderId="33" xfId="8" applyFont="1" applyFill="1" applyBorder="1" applyAlignment="1">
      <alignment horizontal="center" vertical="center"/>
    </xf>
    <xf numFmtId="0" fontId="0" fillId="0" borderId="117" xfId="8" applyFont="1" applyFill="1" applyBorder="1" applyAlignment="1">
      <alignment horizontal="center" vertical="center"/>
    </xf>
    <xf numFmtId="0" fontId="0" fillId="0" borderId="22" xfId="8" applyFont="1" applyFill="1" applyBorder="1" applyAlignment="1">
      <alignment horizontal="center" vertical="center"/>
    </xf>
    <xf numFmtId="0" fontId="0" fillId="0" borderId="45" xfId="8" applyFont="1" applyFill="1" applyBorder="1" applyAlignment="1">
      <alignment horizontal="center" vertical="center" wrapText="1"/>
    </xf>
    <xf numFmtId="0" fontId="0" fillId="0" borderId="21" xfId="8" applyFont="1" applyFill="1" applyBorder="1" applyAlignment="1">
      <alignment horizontal="center" vertical="center" wrapText="1"/>
    </xf>
    <xf numFmtId="0" fontId="6" fillId="0" borderId="69" xfId="8" applyFill="1" applyBorder="1" applyAlignment="1">
      <alignment wrapText="1"/>
    </xf>
    <xf numFmtId="0" fontId="6" fillId="0" borderId="55" xfId="8" applyFill="1" applyBorder="1" applyAlignment="1">
      <alignment wrapText="1"/>
    </xf>
    <xf numFmtId="0" fontId="6" fillId="0" borderId="64" xfId="8" applyFill="1" applyBorder="1" applyAlignment="1">
      <alignment wrapText="1"/>
    </xf>
    <xf numFmtId="0" fontId="1" fillId="0" borderId="29" xfId="8" applyFont="1" applyFill="1" applyBorder="1" applyAlignment="1">
      <alignment wrapText="1"/>
    </xf>
    <xf numFmtId="0" fontId="6" fillId="0" borderId="0" xfId="9" applyFill="1"/>
    <xf numFmtId="0" fontId="9" fillId="0" borderId="0" xfId="11" applyFont="1" applyFill="1" applyAlignment="1">
      <alignment horizontal="left"/>
    </xf>
    <xf numFmtId="0" fontId="1" fillId="0" borderId="100" xfId="9" applyFont="1" applyFill="1" applyBorder="1" applyAlignment="1">
      <alignment horizontal="center" vertical="center" wrapText="1"/>
    </xf>
    <xf numFmtId="0" fontId="1" fillId="0" borderId="105" xfId="9" applyFont="1" applyFill="1" applyBorder="1" applyAlignment="1">
      <alignment horizontal="center" vertical="center" wrapText="1"/>
    </xf>
    <xf numFmtId="0" fontId="1" fillId="0" borderId="4" xfId="9" applyFont="1" applyFill="1" applyBorder="1" applyAlignment="1">
      <alignment horizontal="center" vertical="center" wrapText="1"/>
    </xf>
    <xf numFmtId="0" fontId="1" fillId="0" borderId="5" xfId="9" applyFont="1" applyFill="1" applyBorder="1" applyAlignment="1">
      <alignment horizontal="center" vertical="center" wrapText="1"/>
    </xf>
    <xf numFmtId="0" fontId="1" fillId="0" borderId="134" xfId="9" applyFont="1" applyFill="1" applyBorder="1" applyAlignment="1">
      <alignment horizontal="center" wrapText="1"/>
    </xf>
    <xf numFmtId="0" fontId="1" fillId="0" borderId="19" xfId="9" applyFont="1" applyFill="1" applyBorder="1" applyAlignment="1">
      <alignment horizontal="center" wrapText="1"/>
    </xf>
    <xf numFmtId="0" fontId="1" fillId="0" borderId="39" xfId="9" applyFont="1" applyFill="1" applyBorder="1" applyAlignment="1">
      <alignment horizontal="center" wrapText="1"/>
    </xf>
    <xf numFmtId="0" fontId="1" fillId="0" borderId="10" xfId="9" applyFont="1" applyFill="1" applyBorder="1" applyAlignment="1">
      <alignment horizontal="center" wrapText="1"/>
    </xf>
    <xf numFmtId="0" fontId="0" fillId="0" borderId="79" xfId="9" applyFont="1" applyFill="1" applyBorder="1"/>
    <xf numFmtId="0" fontId="1" fillId="0" borderId="42" xfId="9" applyFont="1" applyFill="1" applyBorder="1"/>
    <xf numFmtId="0" fontId="0" fillId="0" borderId="104" xfId="9" applyFont="1" applyFill="1" applyBorder="1"/>
    <xf numFmtId="0" fontId="1" fillId="0" borderId="8" xfId="9" applyFont="1" applyFill="1" applyBorder="1"/>
    <xf numFmtId="0" fontId="1" fillId="0" borderId="8" xfId="9" applyFont="1" applyFill="1" applyBorder="1" applyAlignment="1">
      <alignment wrapText="1"/>
    </xf>
    <xf numFmtId="0" fontId="0" fillId="0" borderId="91" xfId="9" applyFont="1" applyFill="1" applyBorder="1"/>
    <xf numFmtId="0" fontId="1" fillId="0" borderId="10" xfId="9" applyFont="1" applyFill="1" applyBorder="1"/>
    <xf numFmtId="2" fontId="0" fillId="0" borderId="42" xfId="0" applyNumberFormat="1" applyBorder="1" applyProtection="1">
      <protection locked="0"/>
    </xf>
    <xf numFmtId="0" fontId="0" fillId="0" borderId="38" xfId="4" applyFont="1" applyFill="1" applyBorder="1" applyAlignment="1">
      <alignment horizontal="center" vertical="center" wrapText="1"/>
    </xf>
    <xf numFmtId="0" fontId="0" fillId="0" borderId="1" xfId="4" applyFont="1" applyFill="1" applyBorder="1" applyAlignment="1">
      <alignment horizontal="center" vertical="center" wrapText="1"/>
    </xf>
    <xf numFmtId="0" fontId="0" fillId="0" borderId="47" xfId="4" applyFont="1" applyFill="1" applyBorder="1" applyAlignment="1">
      <alignment horizontal="center" vertical="center" wrapText="1"/>
    </xf>
    <xf numFmtId="0" fontId="0" fillId="0" borderId="96" xfId="4" applyFont="1" applyFill="1" applyBorder="1" applyAlignment="1">
      <alignment horizontal="center" vertical="center" wrapText="1"/>
    </xf>
    <xf numFmtId="0" fontId="0" fillId="0" borderId="32" xfId="4" applyFont="1" applyFill="1" applyBorder="1" applyAlignment="1">
      <alignment horizontal="center" vertical="center" wrapText="1"/>
    </xf>
    <xf numFmtId="0" fontId="0" fillId="0" borderId="28" xfId="4" applyFont="1" applyFill="1" applyBorder="1" applyAlignment="1">
      <alignment horizontal="center" vertical="center" wrapText="1"/>
    </xf>
    <xf numFmtId="0" fontId="0" fillId="0" borderId="14" xfId="4" applyFont="1" applyFill="1" applyBorder="1" applyAlignment="1">
      <alignment horizontal="center" vertical="center" wrapText="1"/>
    </xf>
    <xf numFmtId="2" fontId="6" fillId="0" borderId="49" xfId="8" applyNumberFormat="1" applyFill="1" applyBorder="1" applyProtection="1">
      <protection locked="0"/>
    </xf>
    <xf numFmtId="2" fontId="6" fillId="0" borderId="85" xfId="8" applyNumberFormat="1" applyFill="1" applyBorder="1" applyProtection="1">
      <protection locked="0"/>
    </xf>
    <xf numFmtId="2" fontId="6" fillId="0" borderId="81" xfId="8" applyNumberFormat="1" applyFill="1" applyBorder="1" applyProtection="1">
      <protection locked="0"/>
    </xf>
    <xf numFmtId="2" fontId="6" fillId="0" borderId="53" xfId="8" applyNumberFormat="1" applyFill="1" applyBorder="1" applyProtection="1">
      <protection locked="0"/>
    </xf>
    <xf numFmtId="2" fontId="6" fillId="0" borderId="73" xfId="8" applyNumberFormat="1" applyFill="1" applyBorder="1" applyProtection="1">
      <protection locked="0"/>
    </xf>
    <xf numFmtId="2" fontId="6" fillId="0" borderId="54" xfId="8" applyNumberFormat="1" applyFill="1" applyBorder="1" applyProtection="1">
      <protection locked="0"/>
    </xf>
    <xf numFmtId="2" fontId="6" fillId="0" borderId="86" xfId="8" applyNumberFormat="1" applyFill="1" applyBorder="1" applyProtection="1">
      <protection locked="0"/>
    </xf>
    <xf numFmtId="2" fontId="6" fillId="0" borderId="62" xfId="8" applyNumberFormat="1" applyFill="1" applyBorder="1" applyProtection="1">
      <protection locked="0"/>
    </xf>
    <xf numFmtId="2" fontId="6" fillId="0" borderId="58" xfId="8" applyNumberFormat="1" applyFill="1" applyBorder="1" applyProtection="1">
      <protection locked="0"/>
    </xf>
    <xf numFmtId="2" fontId="6" fillId="0" borderId="59" xfId="8" applyNumberFormat="1" applyFill="1" applyBorder="1" applyProtection="1">
      <protection locked="0"/>
    </xf>
    <xf numFmtId="2" fontId="6" fillId="0" borderId="63" xfId="8" applyNumberFormat="1" applyFill="1" applyBorder="1" applyProtection="1">
      <protection locked="0"/>
    </xf>
    <xf numFmtId="2" fontId="6" fillId="0" borderId="87" xfId="8" applyNumberFormat="1" applyFill="1" applyBorder="1" applyProtection="1">
      <protection locked="0"/>
    </xf>
    <xf numFmtId="2" fontId="6" fillId="0" borderId="74" xfId="8" applyNumberFormat="1" applyFill="1" applyBorder="1" applyProtection="1">
      <protection locked="0"/>
    </xf>
    <xf numFmtId="2" fontId="6" fillId="0" borderId="67" xfId="8" applyNumberFormat="1" applyFill="1" applyBorder="1" applyProtection="1">
      <protection locked="0"/>
    </xf>
    <xf numFmtId="2" fontId="6" fillId="0" borderId="71" xfId="8" applyNumberFormat="1" applyFill="1" applyBorder="1" applyProtection="1">
      <protection locked="0"/>
    </xf>
    <xf numFmtId="2" fontId="6" fillId="0" borderId="1" xfId="8" applyNumberFormat="1" applyFill="1" applyBorder="1" applyProtection="1">
      <protection locked="0"/>
    </xf>
    <xf numFmtId="2" fontId="6" fillId="0" borderId="96" xfId="8" applyNumberFormat="1" applyFill="1" applyBorder="1" applyProtection="1">
      <protection locked="0"/>
    </xf>
    <xf numFmtId="2" fontId="6" fillId="0" borderId="28" xfId="8" applyNumberFormat="1" applyFill="1" applyBorder="1" applyProtection="1">
      <protection locked="0"/>
    </xf>
    <xf numFmtId="2" fontId="6" fillId="0" borderId="32" xfId="8" applyNumberFormat="1" applyFill="1" applyBorder="1" applyProtection="1">
      <protection locked="0"/>
    </xf>
    <xf numFmtId="2" fontId="6" fillId="0" borderId="2" xfId="8" applyNumberFormat="1" applyFill="1" applyBorder="1" applyProtection="1">
      <protection locked="0"/>
    </xf>
    <xf numFmtId="2" fontId="6" fillId="0" borderId="29" xfId="8" applyNumberFormat="1" applyFont="1" applyFill="1" applyBorder="1" applyProtection="1">
      <protection locked="0"/>
    </xf>
    <xf numFmtId="2" fontId="6" fillId="0" borderId="17" xfId="8" applyNumberFormat="1" applyFont="1" applyFill="1" applyBorder="1" applyAlignment="1" applyProtection="1">
      <alignment horizontal="left" vertical="center" wrapText="1"/>
      <protection locked="0"/>
    </xf>
    <xf numFmtId="2" fontId="6" fillId="0" borderId="77" xfId="8" applyNumberFormat="1" applyFont="1" applyFill="1" applyBorder="1" applyAlignment="1" applyProtection="1">
      <alignment horizontal="left" vertical="center" wrapText="1"/>
      <protection locked="0"/>
    </xf>
    <xf numFmtId="2" fontId="6" fillId="0" borderId="22" xfId="8" applyNumberFormat="1" applyFont="1" applyFill="1" applyBorder="1" applyAlignment="1" applyProtection="1">
      <alignment horizontal="left" vertical="center" wrapText="1"/>
      <protection locked="0"/>
    </xf>
    <xf numFmtId="2" fontId="6" fillId="0" borderId="28" xfId="8" applyNumberFormat="1" applyFont="1" applyFill="1" applyBorder="1" applyProtection="1">
      <protection locked="0"/>
    </xf>
    <xf numFmtId="2" fontId="6" fillId="0" borderId="105" xfId="8" applyNumberFormat="1" applyFont="1" applyFill="1" applyBorder="1" applyProtection="1">
      <protection locked="0"/>
    </xf>
    <xf numFmtId="2" fontId="6" fillId="0" borderId="14" xfId="8" applyNumberFormat="1" applyFont="1" applyFill="1" applyBorder="1" applyProtection="1">
      <protection locked="0"/>
    </xf>
    <xf numFmtId="2" fontId="6" fillId="0" borderId="115" xfId="8" applyNumberFormat="1" applyFont="1" applyFill="1" applyBorder="1" applyProtection="1">
      <protection locked="0"/>
    </xf>
    <xf numFmtId="2" fontId="6" fillId="0" borderId="114" xfId="8" applyNumberFormat="1" applyFont="1" applyFill="1" applyBorder="1" applyProtection="1">
      <protection locked="0"/>
    </xf>
    <xf numFmtId="2" fontId="6" fillId="0" borderId="19" xfId="8" applyNumberFormat="1" applyFont="1" applyFill="1" applyBorder="1" applyProtection="1">
      <protection locked="0"/>
    </xf>
    <xf numFmtId="2" fontId="6" fillId="0" borderId="20" xfId="8" applyNumberFormat="1" applyFont="1" applyFill="1" applyBorder="1" applyProtection="1">
      <protection locked="0"/>
    </xf>
    <xf numFmtId="2" fontId="6" fillId="0" borderId="26" xfId="8" applyNumberFormat="1" applyFont="1" applyFill="1" applyBorder="1" applyProtection="1">
      <protection locked="0"/>
    </xf>
    <xf numFmtId="2" fontId="6" fillId="0" borderId="27" xfId="8" applyNumberFormat="1" applyFont="1" applyFill="1" applyBorder="1" applyProtection="1">
      <protection locked="0"/>
    </xf>
    <xf numFmtId="2" fontId="6" fillId="0" borderId="17" xfId="8" applyNumberFormat="1" applyFont="1" applyFill="1" applyBorder="1" applyProtection="1">
      <protection locked="0"/>
    </xf>
    <xf numFmtId="2" fontId="6" fillId="0" borderId="18" xfId="8" applyNumberFormat="1" applyFont="1" applyFill="1" applyBorder="1" applyProtection="1">
      <protection locked="0"/>
    </xf>
    <xf numFmtId="2" fontId="6" fillId="0" borderId="22" xfId="8" applyNumberFormat="1" applyFont="1" applyFill="1" applyBorder="1" applyProtection="1">
      <protection locked="0"/>
    </xf>
    <xf numFmtId="2" fontId="6" fillId="0" borderId="45" xfId="8" applyNumberFormat="1" applyFont="1" applyFill="1" applyBorder="1" applyProtection="1">
      <protection locked="0"/>
    </xf>
    <xf numFmtId="2" fontId="6" fillId="0" borderId="16" xfId="8" applyNumberFormat="1" applyFont="1" applyFill="1" applyBorder="1" applyProtection="1">
      <protection locked="0"/>
    </xf>
    <xf numFmtId="2" fontId="6" fillId="0" borderId="133" xfId="8" applyNumberFormat="1" applyFont="1" applyFill="1" applyBorder="1" applyProtection="1">
      <protection locked="0"/>
    </xf>
    <xf numFmtId="2" fontId="1" fillId="0" borderId="96" xfId="8" applyNumberFormat="1" applyFont="1" applyFill="1" applyBorder="1" applyAlignment="1" applyProtection="1">
      <alignment horizontal="left" vertical="center" wrapText="1"/>
      <protection locked="0"/>
    </xf>
    <xf numFmtId="2" fontId="1" fillId="0" borderId="32" xfId="8" applyNumberFormat="1" applyFont="1" applyFill="1" applyBorder="1" applyAlignment="1" applyProtection="1">
      <alignment horizontal="left" vertical="center" wrapText="1"/>
      <protection locked="0"/>
    </xf>
    <xf numFmtId="2" fontId="0" fillId="0" borderId="8" xfId="0" applyNumberFormat="1" applyFont="1" applyBorder="1" applyAlignment="1" applyProtection="1">
      <alignment horizontal="right"/>
      <protection locked="0"/>
    </xf>
    <xf numFmtId="2" fontId="0" fillId="0" borderId="8" xfId="0" applyNumberFormat="1" applyBorder="1" applyAlignment="1" applyProtection="1">
      <alignment horizontal="right"/>
      <protection locked="0"/>
    </xf>
    <xf numFmtId="2" fontId="0" fillId="0" borderId="34" xfId="0" applyNumberFormat="1" applyBorder="1" applyAlignment="1" applyProtection="1">
      <alignment horizontal="right"/>
      <protection locked="0"/>
    </xf>
    <xf numFmtId="2" fontId="6" fillId="0" borderId="8" xfId="8" applyNumberFormat="1" applyBorder="1" applyAlignment="1" applyProtection="1">
      <alignment horizontal="right"/>
      <protection locked="0"/>
    </xf>
    <xf numFmtId="2" fontId="1" fillId="0" borderId="2" xfId="8" applyNumberFormat="1" applyFont="1" applyFill="1" applyBorder="1" applyAlignment="1" applyProtection="1">
      <alignment horizontal="right" vertical="center"/>
      <protection locked="0"/>
    </xf>
    <xf numFmtId="2" fontId="6" fillId="0" borderId="21" xfId="8" applyNumberFormat="1" applyFont="1" applyFill="1" applyBorder="1" applyAlignment="1" applyProtection="1">
      <alignment horizontal="right" vertical="center"/>
      <protection locked="0"/>
    </xf>
    <xf numFmtId="2" fontId="6" fillId="0" borderId="2" xfId="8" applyNumberFormat="1" applyBorder="1" applyAlignment="1" applyProtection="1">
      <alignment horizontal="right"/>
      <protection locked="0"/>
    </xf>
    <xf numFmtId="0" fontId="0" fillId="0" borderId="0" xfId="0" applyAlignment="1">
      <alignment horizontal="center"/>
    </xf>
    <xf numFmtId="0" fontId="22" fillId="0" borderId="0" xfId="0" applyFont="1"/>
    <xf numFmtId="0" fontId="15" fillId="0" borderId="0" xfId="8" applyFont="1" applyFill="1"/>
    <xf numFmtId="0" fontId="22" fillId="0" borderId="0" xfId="0" applyFont="1" applyAlignment="1">
      <alignment vertical="center" wrapText="1"/>
    </xf>
    <xf numFmtId="0" fontId="24" fillId="0" borderId="0" xfId="8" applyFont="1" applyFill="1"/>
    <xf numFmtId="0" fontId="22" fillId="0" borderId="0" xfId="8" applyFont="1" applyFill="1"/>
    <xf numFmtId="0" fontId="24" fillId="0" borderId="0" xfId="9" applyFont="1" applyFill="1"/>
    <xf numFmtId="0" fontId="22" fillId="0" borderId="0" xfId="9" applyFont="1" applyFill="1"/>
    <xf numFmtId="2" fontId="9" fillId="2" borderId="54" xfId="1" applyNumberFormat="1" applyFont="1" applyFill="1" applyBorder="1" applyAlignment="1" applyProtection="1">
      <alignment vertical="top" wrapText="1"/>
      <protection locked="0"/>
    </xf>
    <xf numFmtId="2" fontId="9" fillId="2" borderId="63" xfId="1" applyNumberFormat="1" applyFont="1" applyFill="1" applyBorder="1" applyAlignment="1" applyProtection="1">
      <alignment vertical="top" wrapText="1"/>
      <protection locked="0"/>
    </xf>
    <xf numFmtId="2" fontId="9" fillId="2" borderId="1" xfId="1" applyNumberFormat="1" applyFont="1" applyFill="1" applyBorder="1" applyAlignment="1" applyProtection="1">
      <alignment vertical="top" wrapText="1"/>
      <protection locked="0"/>
    </xf>
    <xf numFmtId="0" fontId="23" fillId="0" borderId="108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134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2" fontId="23" fillId="0" borderId="103" xfId="0" applyNumberFormat="1" applyFont="1" applyBorder="1" applyAlignment="1" applyProtection="1">
      <alignment vertical="center"/>
      <protection locked="0"/>
    </xf>
    <xf numFmtId="2" fontId="23" fillId="0" borderId="77" xfId="0" applyNumberFormat="1" applyFont="1" applyBorder="1" applyAlignment="1" applyProtection="1">
      <alignment vertical="center"/>
      <protection locked="0"/>
    </xf>
    <xf numFmtId="2" fontId="23" fillId="0" borderId="78" xfId="0" applyNumberFormat="1" applyFont="1" applyBorder="1" applyAlignment="1" applyProtection="1">
      <alignment vertical="center"/>
      <protection locked="0"/>
    </xf>
    <xf numFmtId="2" fontId="23" fillId="0" borderId="108" xfId="0" applyNumberFormat="1" applyFont="1" applyBorder="1" applyAlignment="1" applyProtection="1">
      <alignment vertical="center" wrapText="1"/>
      <protection locked="0"/>
    </xf>
    <xf numFmtId="2" fontId="23" fillId="0" borderId="17" xfId="0" applyNumberFormat="1" applyFont="1" applyBorder="1" applyAlignment="1" applyProtection="1">
      <alignment vertical="center" wrapText="1"/>
      <protection locked="0"/>
    </xf>
    <xf numFmtId="2" fontId="23" fillId="0" borderId="18" xfId="0" applyNumberFormat="1" applyFont="1" applyBorder="1" applyAlignment="1" applyProtection="1">
      <alignment vertical="center" wrapText="1"/>
      <protection locked="0"/>
    </xf>
    <xf numFmtId="2" fontId="23" fillId="0" borderId="108" xfId="0" applyNumberFormat="1" applyFont="1" applyBorder="1" applyAlignment="1" applyProtection="1">
      <alignment vertical="center"/>
      <protection locked="0"/>
    </xf>
    <xf numFmtId="2" fontId="23" fillId="0" borderId="17" xfId="0" applyNumberFormat="1" applyFont="1" applyBorder="1" applyAlignment="1" applyProtection="1">
      <alignment vertical="center"/>
      <protection locked="0"/>
    </xf>
    <xf numFmtId="2" fontId="23" fillId="0" borderId="18" xfId="0" applyNumberFormat="1" applyFont="1" applyBorder="1" applyAlignment="1" applyProtection="1">
      <alignment vertical="center"/>
      <protection locked="0"/>
    </xf>
    <xf numFmtId="2" fontId="23" fillId="0" borderId="134" xfId="0" applyNumberFormat="1" applyFont="1" applyBorder="1" applyAlignment="1" applyProtection="1">
      <alignment vertical="center"/>
      <protection locked="0"/>
    </xf>
    <xf numFmtId="2" fontId="23" fillId="0" borderId="20" xfId="0" applyNumberFormat="1" applyFont="1" applyBorder="1" applyAlignment="1" applyProtection="1">
      <alignment vertical="center"/>
      <protection locked="0"/>
    </xf>
    <xf numFmtId="0" fontId="25" fillId="0" borderId="0" xfId="0" applyFont="1" applyFill="1" applyBorder="1" applyAlignment="1">
      <alignment horizontal="right" vertical="center"/>
    </xf>
    <xf numFmtId="0" fontId="28" fillId="0" borderId="0" xfId="0" applyFont="1" applyAlignment="1" applyProtection="1">
      <alignment vertical="center"/>
    </xf>
    <xf numFmtId="2" fontId="0" fillId="0" borderId="14" xfId="8" applyNumberFormat="1" applyFont="1" applyFill="1" applyBorder="1" applyProtection="1">
      <protection locked="0"/>
    </xf>
    <xf numFmtId="2" fontId="0" fillId="0" borderId="105" xfId="8" applyNumberFormat="1" applyFont="1" applyFill="1" applyBorder="1" applyProtection="1">
      <protection locked="0"/>
    </xf>
    <xf numFmtId="2" fontId="6" fillId="0" borderId="103" xfId="9" applyNumberFormat="1" applyFill="1" applyBorder="1" applyAlignment="1" applyProtection="1">
      <alignment horizontal="right"/>
      <protection locked="0"/>
    </xf>
    <xf numFmtId="2" fontId="6" fillId="0" borderId="77" xfId="9" applyNumberFormat="1" applyFill="1" applyBorder="1" applyAlignment="1" applyProtection="1">
      <alignment horizontal="right"/>
      <protection locked="0"/>
    </xf>
    <xf numFmtId="2" fontId="6" fillId="0" borderId="99" xfId="9" applyNumberFormat="1" applyFill="1" applyBorder="1" applyAlignment="1" applyProtection="1">
      <alignment horizontal="right"/>
      <protection locked="0"/>
    </xf>
    <xf numFmtId="2" fontId="6" fillId="0" borderId="108" xfId="9" applyNumberFormat="1" applyFill="1" applyBorder="1" applyAlignment="1" applyProtection="1">
      <alignment horizontal="right"/>
      <protection locked="0"/>
    </xf>
    <xf numFmtId="2" fontId="6" fillId="0" borderId="17" xfId="9" applyNumberFormat="1" applyFill="1" applyBorder="1" applyAlignment="1" applyProtection="1">
      <alignment horizontal="right"/>
      <protection locked="0"/>
    </xf>
    <xf numFmtId="2" fontId="6" fillId="0" borderId="7" xfId="9" applyNumberFormat="1" applyFill="1" applyBorder="1" applyAlignment="1" applyProtection="1">
      <alignment horizontal="right"/>
      <protection locked="0"/>
    </xf>
    <xf numFmtId="2" fontId="0" fillId="0" borderId="8" xfId="9" applyNumberFormat="1" applyFont="1" applyFill="1" applyBorder="1" applyAlignment="1" applyProtection="1">
      <alignment horizontal="right" vertical="center"/>
      <protection locked="0"/>
    </xf>
    <xf numFmtId="2" fontId="0" fillId="0" borderId="10" xfId="9" applyNumberFormat="1" applyFont="1" applyFill="1" applyBorder="1" applyAlignment="1" applyProtection="1">
      <alignment horizontal="right"/>
      <protection locked="0"/>
    </xf>
    <xf numFmtId="2" fontId="9" fillId="2" borderId="68" xfId="1" applyNumberFormat="1" applyFont="1" applyFill="1" applyBorder="1" applyAlignment="1" applyProtection="1">
      <alignment vertical="top" wrapText="1"/>
      <protection locked="0"/>
    </xf>
    <xf numFmtId="2" fontId="9" fillId="2" borderId="90" xfId="1" applyNumberFormat="1" applyFont="1" applyFill="1" applyBorder="1" applyAlignment="1" applyProtection="1">
      <alignment vertical="top" wrapText="1"/>
      <protection locked="0"/>
    </xf>
    <xf numFmtId="2" fontId="9" fillId="2" borderId="89" xfId="1" applyNumberFormat="1" applyFont="1" applyFill="1" applyBorder="1" applyAlignment="1" applyProtection="1">
      <alignment vertical="top" wrapText="1"/>
      <protection locked="0"/>
    </xf>
    <xf numFmtId="2" fontId="9" fillId="2" borderId="69" xfId="1" applyNumberFormat="1" applyFont="1" applyFill="1" applyBorder="1" applyAlignment="1" applyProtection="1">
      <alignment vertical="top" wrapText="1"/>
      <protection locked="0"/>
    </xf>
    <xf numFmtId="2" fontId="9" fillId="2" borderId="74" xfId="1" applyNumberFormat="1" applyFont="1" applyFill="1" applyBorder="1" applyAlignment="1" applyProtection="1">
      <alignment vertical="top" wrapText="1"/>
      <protection locked="0"/>
    </xf>
    <xf numFmtId="2" fontId="9" fillId="2" borderId="65" xfId="1" applyNumberFormat="1" applyFont="1" applyFill="1" applyBorder="1" applyAlignment="1" applyProtection="1">
      <alignment vertical="top" wrapText="1"/>
      <protection locked="0"/>
    </xf>
    <xf numFmtId="2" fontId="9" fillId="2" borderId="64" xfId="1" applyNumberFormat="1" applyFont="1" applyFill="1" applyBorder="1" applyAlignment="1" applyProtection="1">
      <alignment vertical="top" wrapText="1"/>
      <protection locked="0"/>
    </xf>
    <xf numFmtId="2" fontId="9" fillId="2" borderId="62" xfId="1" applyNumberFormat="1" applyFont="1" applyFill="1" applyBorder="1" applyAlignment="1" applyProtection="1">
      <alignment vertical="top" wrapText="1"/>
      <protection locked="0"/>
    </xf>
    <xf numFmtId="2" fontId="9" fillId="2" borderId="56" xfId="1" applyNumberFormat="1" applyFont="1" applyFill="1" applyBorder="1" applyAlignment="1" applyProtection="1">
      <alignment vertical="top" wrapText="1"/>
      <protection locked="0"/>
    </xf>
    <xf numFmtId="2" fontId="9" fillId="2" borderId="55" xfId="1" applyNumberFormat="1" applyFont="1" applyFill="1" applyBorder="1" applyAlignment="1" applyProtection="1">
      <alignment vertical="top" wrapText="1"/>
      <protection locked="0"/>
    </xf>
    <xf numFmtId="2" fontId="9" fillId="2" borderId="28" xfId="1" applyNumberFormat="1" applyFont="1" applyFill="1" applyBorder="1" applyAlignment="1" applyProtection="1">
      <alignment vertical="top" wrapText="1"/>
      <protection locked="0"/>
    </xf>
    <xf numFmtId="2" fontId="9" fillId="2" borderId="47" xfId="1" applyNumberFormat="1" applyFont="1" applyFill="1" applyBorder="1" applyAlignment="1" applyProtection="1">
      <alignment vertical="top" wrapText="1"/>
      <protection locked="0"/>
    </xf>
    <xf numFmtId="2" fontId="9" fillId="2" borderId="29" xfId="1" applyNumberFormat="1" applyFont="1" applyFill="1" applyBorder="1" applyAlignment="1" applyProtection="1">
      <alignment vertical="top" wrapText="1"/>
      <protection locked="0"/>
    </xf>
    <xf numFmtId="2" fontId="9" fillId="2" borderId="81" xfId="1" applyNumberFormat="1" applyFont="1" applyFill="1" applyBorder="1" applyAlignment="1" applyProtection="1">
      <alignment horizontal="right" wrapText="1"/>
      <protection locked="0"/>
    </xf>
    <xf numFmtId="2" fontId="9" fillId="2" borderId="53" xfId="1" applyNumberFormat="1" applyFont="1" applyFill="1" applyBorder="1" applyAlignment="1" applyProtection="1">
      <alignment horizontal="right" wrapText="1"/>
      <protection locked="0"/>
    </xf>
    <xf numFmtId="2" fontId="9" fillId="2" borderId="62" xfId="1" applyNumberFormat="1" applyFont="1" applyFill="1" applyBorder="1" applyAlignment="1" applyProtection="1">
      <alignment horizontal="right" wrapText="1"/>
      <protection locked="0"/>
    </xf>
    <xf numFmtId="2" fontId="9" fillId="2" borderId="58" xfId="1" applyNumberFormat="1" applyFont="1" applyFill="1" applyBorder="1" applyAlignment="1" applyProtection="1">
      <alignment horizontal="right" wrapText="1"/>
      <protection locked="0"/>
    </xf>
    <xf numFmtId="2" fontId="9" fillId="2" borderId="63" xfId="1" applyNumberFormat="1" applyFont="1" applyFill="1" applyBorder="1" applyAlignment="1" applyProtection="1">
      <alignment horizontal="right" wrapText="1"/>
      <protection locked="0"/>
    </xf>
    <xf numFmtId="2" fontId="9" fillId="2" borderId="74" xfId="1" applyNumberFormat="1" applyFont="1" applyFill="1" applyBorder="1" applyAlignment="1" applyProtection="1">
      <alignment horizontal="right" wrapText="1"/>
      <protection locked="0"/>
    </xf>
    <xf numFmtId="2" fontId="9" fillId="2" borderId="67" xfId="1" applyNumberFormat="1" applyFont="1" applyFill="1" applyBorder="1" applyAlignment="1" applyProtection="1">
      <alignment horizontal="right" wrapText="1"/>
      <protection locked="0"/>
    </xf>
    <xf numFmtId="2" fontId="9" fillId="2" borderId="1" xfId="1" applyNumberFormat="1" applyFont="1" applyFill="1" applyBorder="1" applyAlignment="1" applyProtection="1">
      <alignment horizontal="right" wrapText="1"/>
      <protection locked="0"/>
    </xf>
    <xf numFmtId="2" fontId="9" fillId="2" borderId="28" xfId="1" applyNumberFormat="1" applyFont="1" applyFill="1" applyBorder="1" applyAlignment="1" applyProtection="1">
      <alignment horizontal="right" wrapText="1"/>
      <protection locked="0"/>
    </xf>
    <xf numFmtId="2" fontId="9" fillId="2" borderId="32" xfId="1" applyNumberFormat="1" applyFont="1" applyFill="1" applyBorder="1" applyAlignment="1" applyProtection="1">
      <alignment horizontal="right" wrapText="1"/>
      <protection locked="0"/>
    </xf>
    <xf numFmtId="2" fontId="9" fillId="0" borderId="49" xfId="1" applyNumberFormat="1" applyFont="1" applyFill="1" applyBorder="1" applyAlignment="1" applyProtection="1">
      <alignment vertical="top" wrapText="1"/>
      <protection locked="0"/>
    </xf>
    <xf numFmtId="2" fontId="9" fillId="0" borderId="52" xfId="1" applyNumberFormat="1" applyFont="1" applyFill="1" applyBorder="1" applyAlignment="1" applyProtection="1">
      <alignment vertical="top" wrapText="1"/>
      <protection locked="0"/>
    </xf>
    <xf numFmtId="2" fontId="9" fillId="0" borderId="53" xfId="1" applyNumberFormat="1" applyFont="1" applyFill="1" applyBorder="1" applyAlignment="1" applyProtection="1">
      <alignment vertical="top" wrapText="1"/>
      <protection locked="0"/>
    </xf>
    <xf numFmtId="2" fontId="9" fillId="0" borderId="81" xfId="1" applyNumberFormat="1" applyFont="1" applyFill="1" applyBorder="1" applyAlignment="1" applyProtection="1">
      <alignment vertical="top" wrapText="1"/>
      <protection locked="0"/>
    </xf>
    <xf numFmtId="2" fontId="9" fillId="0" borderId="51" xfId="1" applyNumberFormat="1" applyFont="1" applyFill="1" applyBorder="1" applyAlignment="1" applyProtection="1">
      <alignment vertical="top" wrapText="1"/>
      <protection locked="0"/>
    </xf>
    <xf numFmtId="2" fontId="9" fillId="0" borderId="50" xfId="1" applyNumberFormat="1" applyFont="1" applyFill="1" applyBorder="1" applyAlignment="1" applyProtection="1">
      <alignment vertical="top" wrapText="1"/>
      <protection locked="0"/>
    </xf>
    <xf numFmtId="2" fontId="9" fillId="0" borderId="54" xfId="1" applyNumberFormat="1" applyFont="1" applyFill="1" applyBorder="1" applyAlignment="1" applyProtection="1">
      <alignment vertical="top" wrapText="1"/>
      <protection locked="0"/>
    </xf>
    <xf numFmtId="2" fontId="9" fillId="0" borderId="57" xfId="1" applyNumberFormat="1" applyFont="1" applyFill="1" applyBorder="1" applyAlignment="1" applyProtection="1">
      <alignment vertical="top" wrapText="1"/>
      <protection locked="0"/>
    </xf>
    <xf numFmtId="2" fontId="9" fillId="0" borderId="58" xfId="1" applyNumberFormat="1" applyFont="1" applyFill="1" applyBorder="1" applyAlignment="1" applyProtection="1">
      <alignment vertical="top" wrapText="1"/>
      <protection locked="0"/>
    </xf>
    <xf numFmtId="2" fontId="9" fillId="0" borderId="62" xfId="1" applyNumberFormat="1" applyFont="1" applyFill="1" applyBorder="1" applyAlignment="1" applyProtection="1">
      <alignment vertical="top" wrapText="1"/>
      <protection locked="0"/>
    </xf>
    <xf numFmtId="2" fontId="9" fillId="0" borderId="56" xfId="1" applyNumberFormat="1" applyFont="1" applyFill="1" applyBorder="1" applyAlignment="1" applyProtection="1">
      <alignment vertical="top" wrapText="1"/>
      <protection locked="0"/>
    </xf>
    <xf numFmtId="2" fontId="9" fillId="0" borderId="55" xfId="1" applyNumberFormat="1" applyFont="1" applyFill="1" applyBorder="1" applyAlignment="1" applyProtection="1">
      <alignment vertical="top" wrapText="1"/>
      <protection locked="0"/>
    </xf>
    <xf numFmtId="2" fontId="0" fillId="0" borderId="54" xfId="0" applyNumberFormat="1" applyFont="1" applyFill="1" applyBorder="1" applyAlignment="1" applyProtection="1">
      <alignment vertical="top"/>
      <protection locked="0"/>
    </xf>
    <xf numFmtId="2" fontId="0" fillId="0" borderId="57" xfId="0" applyNumberFormat="1" applyFont="1" applyFill="1" applyBorder="1" applyAlignment="1" applyProtection="1">
      <alignment vertical="top"/>
      <protection locked="0"/>
    </xf>
    <xf numFmtId="2" fontId="0" fillId="0" borderId="58" xfId="0" applyNumberFormat="1" applyFont="1" applyFill="1" applyBorder="1" applyAlignment="1" applyProtection="1">
      <alignment vertical="top"/>
      <protection locked="0"/>
    </xf>
    <xf numFmtId="2" fontId="0" fillId="0" borderId="62" xfId="0" applyNumberFormat="1" applyFont="1" applyFill="1" applyBorder="1" applyAlignment="1" applyProtection="1">
      <alignment vertical="top"/>
      <protection locked="0"/>
    </xf>
    <xf numFmtId="2" fontId="0" fillId="0" borderId="56" xfId="0" applyNumberFormat="1" applyFont="1" applyFill="1" applyBorder="1" applyAlignment="1" applyProtection="1">
      <alignment vertical="top"/>
      <protection locked="0"/>
    </xf>
    <xf numFmtId="2" fontId="0" fillId="0" borderId="55" xfId="0" applyNumberFormat="1" applyFont="1" applyFill="1" applyBorder="1" applyAlignment="1" applyProtection="1">
      <alignment vertical="top"/>
      <protection locked="0"/>
    </xf>
    <xf numFmtId="2" fontId="9" fillId="0" borderId="63" xfId="1" applyNumberFormat="1" applyFont="1" applyFill="1" applyBorder="1" applyAlignment="1" applyProtection="1">
      <alignment vertical="top" wrapText="1"/>
      <protection locked="0"/>
    </xf>
    <xf numFmtId="2" fontId="9" fillId="0" borderId="66" xfId="1" applyNumberFormat="1" applyFont="1" applyFill="1" applyBorder="1" applyAlignment="1" applyProtection="1">
      <alignment vertical="top" wrapText="1"/>
      <protection locked="0"/>
    </xf>
    <xf numFmtId="2" fontId="9" fillId="0" borderId="67" xfId="1" applyNumberFormat="1" applyFont="1" applyFill="1" applyBorder="1" applyAlignment="1" applyProtection="1">
      <alignment vertical="top" wrapText="1"/>
      <protection locked="0"/>
    </xf>
    <xf numFmtId="2" fontId="9" fillId="0" borderId="84" xfId="1" applyNumberFormat="1" applyFont="1" applyFill="1" applyBorder="1" applyAlignment="1" applyProtection="1">
      <alignment vertical="top" wrapText="1"/>
      <protection locked="0"/>
    </xf>
    <xf numFmtId="2" fontId="9" fillId="0" borderId="74" xfId="1" applyNumberFormat="1" applyFont="1" applyFill="1" applyBorder="1" applyAlignment="1" applyProtection="1">
      <alignment vertical="top" wrapText="1"/>
      <protection locked="0"/>
    </xf>
    <xf numFmtId="2" fontId="9" fillId="0" borderId="65" xfId="1" applyNumberFormat="1" applyFont="1" applyFill="1" applyBorder="1" applyAlignment="1" applyProtection="1">
      <alignment vertical="top" wrapText="1"/>
      <protection locked="0"/>
    </xf>
    <xf numFmtId="2" fontId="9" fillId="0" borderId="64" xfId="1" applyNumberFormat="1" applyFont="1" applyFill="1" applyBorder="1" applyAlignment="1" applyProtection="1">
      <alignment vertical="top" wrapText="1"/>
      <protection locked="0"/>
    </xf>
    <xf numFmtId="2" fontId="0" fillId="0" borderId="23" xfId="0" applyNumberFormat="1" applyFont="1" applyFill="1" applyBorder="1" applyAlignment="1" applyProtection="1">
      <alignment vertical="top"/>
      <protection locked="0"/>
    </xf>
    <xf numFmtId="2" fontId="0" fillId="0" borderId="96" xfId="0" applyNumberFormat="1" applyFont="1" applyFill="1" applyBorder="1" applyAlignment="1" applyProtection="1">
      <alignment vertical="top"/>
      <protection locked="0"/>
    </xf>
    <xf numFmtId="2" fontId="0" fillId="0" borderId="32" xfId="0" applyNumberFormat="1" applyFont="1" applyFill="1" applyBorder="1" applyAlignment="1" applyProtection="1">
      <alignment vertical="top"/>
      <protection locked="0"/>
    </xf>
    <xf numFmtId="2" fontId="0" fillId="0" borderId="1" xfId="0" applyNumberFormat="1" applyFont="1" applyFill="1" applyBorder="1" applyAlignment="1" applyProtection="1">
      <alignment vertical="top"/>
      <protection locked="0"/>
    </xf>
    <xf numFmtId="2" fontId="0" fillId="0" borderId="38" xfId="0" applyNumberFormat="1" applyFont="1" applyFill="1" applyBorder="1" applyAlignment="1" applyProtection="1">
      <alignment vertical="top"/>
      <protection locked="0"/>
    </xf>
    <xf numFmtId="2" fontId="0" fillId="0" borderId="28" xfId="0" applyNumberFormat="1" applyFont="1" applyFill="1" applyBorder="1" applyAlignment="1" applyProtection="1">
      <alignment vertical="top"/>
      <protection locked="0"/>
    </xf>
    <xf numFmtId="2" fontId="0" fillId="0" borderId="29" xfId="0" applyNumberFormat="1" applyFont="1" applyFill="1" applyBorder="1" applyAlignment="1" applyProtection="1">
      <alignment vertical="top"/>
      <protection locked="0"/>
    </xf>
    <xf numFmtId="2" fontId="9" fillId="0" borderId="128" xfId="1" applyNumberFormat="1" applyFont="1" applyFill="1" applyBorder="1" applyAlignment="1" applyProtection="1">
      <alignment vertical="top" wrapText="1"/>
      <protection locked="0"/>
    </xf>
    <xf numFmtId="2" fontId="9" fillId="0" borderId="130" xfId="1" applyNumberFormat="1" applyFont="1" applyFill="1" applyBorder="1" applyAlignment="1" applyProtection="1">
      <alignment vertical="top" wrapText="1"/>
      <protection locked="0"/>
    </xf>
    <xf numFmtId="2" fontId="9" fillId="0" borderId="129" xfId="1" applyNumberFormat="1" applyFont="1" applyFill="1" applyBorder="1" applyAlignment="1" applyProtection="1">
      <alignment vertical="top" wrapText="1"/>
      <protection locked="0"/>
    </xf>
    <xf numFmtId="2" fontId="9" fillId="0" borderId="82" xfId="1" applyNumberFormat="1" applyFont="1" applyFill="1" applyBorder="1" applyAlignment="1" applyProtection="1">
      <alignment vertical="top" wrapText="1"/>
      <protection locked="0"/>
    </xf>
    <xf numFmtId="2" fontId="9" fillId="0" borderId="83" xfId="1" applyNumberFormat="1" applyFont="1" applyFill="1" applyBorder="1" applyAlignment="1" applyProtection="1">
      <alignment vertical="top" wrapText="1"/>
      <protection locked="0"/>
    </xf>
    <xf numFmtId="0" fontId="15" fillId="0" borderId="0" xfId="0" applyFont="1" applyFill="1" applyBorder="1"/>
    <xf numFmtId="0" fontId="30" fillId="0" borderId="0" xfId="0" applyFont="1" applyFill="1" applyBorder="1" applyAlignment="1">
      <alignment vertical="center" wrapText="1"/>
    </xf>
    <xf numFmtId="0" fontId="0" fillId="0" borderId="0" xfId="0" applyFont="1" applyFill="1" applyBorder="1"/>
    <xf numFmtId="2" fontId="0" fillId="0" borderId="29" xfId="8" applyNumberFormat="1" applyFont="1" applyFill="1" applyBorder="1" applyProtection="1">
      <protection locked="0"/>
    </xf>
    <xf numFmtId="0" fontId="0" fillId="0" borderId="54" xfId="0" applyFont="1" applyBorder="1" applyAlignment="1">
      <alignment horizontal="justify" vertical="center" wrapText="1"/>
    </xf>
    <xf numFmtId="0" fontId="9" fillId="2" borderId="32" xfId="1" applyFont="1" applyFill="1" applyBorder="1" applyAlignment="1">
      <alignment horizontal="center" vertical="center" wrapText="1"/>
    </xf>
    <xf numFmtId="2" fontId="12" fillId="0" borderId="58" xfId="0" applyNumberFormat="1" applyFont="1" applyFill="1" applyBorder="1" applyAlignment="1" applyProtection="1">
      <alignment horizontal="right" vertical="center" wrapText="1"/>
      <protection locked="0"/>
    </xf>
    <xf numFmtId="2" fontId="9" fillId="2" borderId="67" xfId="1" applyNumberFormat="1" applyFont="1" applyFill="1" applyBorder="1" applyAlignment="1" applyProtection="1">
      <alignment horizontal="right" vertical="center" wrapText="1"/>
      <protection locked="0"/>
    </xf>
    <xf numFmtId="2" fontId="12" fillId="0" borderId="32" xfId="0" applyNumberFormat="1" applyFont="1" applyFill="1" applyBorder="1" applyAlignment="1" applyProtection="1">
      <alignment horizontal="right" vertical="center" wrapText="1"/>
      <protection locked="0"/>
    </xf>
    <xf numFmtId="2" fontId="12" fillId="0" borderId="147" xfId="0" applyNumberFormat="1" applyFont="1" applyFill="1" applyBorder="1" applyAlignment="1">
      <alignment horizontal="center" wrapText="1"/>
    </xf>
    <xf numFmtId="0" fontId="0" fillId="4" borderId="0" xfId="0" applyFont="1" applyFill="1"/>
    <xf numFmtId="0" fontId="0" fillId="0" borderId="23" xfId="4" applyFont="1" applyFill="1" applyBorder="1" applyAlignment="1">
      <alignment horizontal="center" vertical="center" wrapText="1"/>
    </xf>
    <xf numFmtId="0" fontId="6" fillId="0" borderId="118" xfId="4" applyFont="1" applyFill="1" applyBorder="1" applyAlignment="1">
      <alignment horizontal="center" vertical="center" wrapText="1"/>
    </xf>
    <xf numFmtId="2" fontId="9" fillId="0" borderId="148" xfId="1" applyNumberFormat="1" applyFont="1" applyFill="1" applyBorder="1" applyAlignment="1" applyProtection="1">
      <alignment vertical="top" wrapText="1"/>
      <protection locked="0"/>
    </xf>
    <xf numFmtId="0" fontId="0" fillId="0" borderId="48" xfId="4" applyFont="1" applyFill="1" applyBorder="1" applyAlignment="1">
      <alignment horizontal="center" vertical="center" wrapText="1"/>
    </xf>
    <xf numFmtId="0" fontId="0" fillId="0" borderId="62" xfId="0" applyFont="1" applyBorder="1" applyAlignment="1">
      <alignment horizontal="justify" vertical="center" wrapText="1"/>
    </xf>
    <xf numFmtId="0" fontId="0" fillId="0" borderId="82" xfId="0" applyFont="1" applyBorder="1" applyAlignment="1">
      <alignment horizontal="justify" vertical="center" wrapText="1"/>
    </xf>
    <xf numFmtId="0" fontId="0" fillId="0" borderId="83" xfId="0" applyFont="1" applyBorder="1" applyAlignment="1">
      <alignment horizontal="justify" vertical="center" wrapText="1"/>
    </xf>
    <xf numFmtId="0" fontId="35" fillId="0" borderId="0" xfId="12" applyFont="1" applyAlignment="1">
      <alignment horizontal="justify" vertical="center"/>
    </xf>
    <xf numFmtId="0" fontId="0" fillId="0" borderId="49" xfId="0" applyFont="1" applyBorder="1" applyAlignment="1">
      <alignment horizontal="justify" vertical="center" wrapText="1"/>
    </xf>
    <xf numFmtId="0" fontId="0" fillId="0" borderId="81" xfId="0" applyFont="1" applyBorder="1" applyAlignment="1">
      <alignment horizontal="justify" vertical="center" wrapText="1"/>
    </xf>
    <xf numFmtId="0" fontId="0" fillId="5" borderId="0" xfId="0" applyFont="1" applyFill="1"/>
    <xf numFmtId="0" fontId="0" fillId="0" borderId="17" xfId="0" applyBorder="1"/>
    <xf numFmtId="0" fontId="0" fillId="0" borderId="17" xfId="0" applyBorder="1" applyAlignment="1">
      <alignment vertical="center" wrapText="1"/>
    </xf>
    <xf numFmtId="0" fontId="0" fillId="0" borderId="17" xfId="0" applyBorder="1" applyAlignment="1">
      <alignment vertical="center"/>
    </xf>
    <xf numFmtId="0" fontId="28" fillId="0" borderId="17" xfId="0" applyFont="1" applyBorder="1" applyAlignment="1" applyProtection="1">
      <alignment vertical="center" wrapText="1"/>
    </xf>
    <xf numFmtId="0" fontId="3" fillId="0" borderId="17" xfId="0" applyFont="1" applyBorder="1" applyAlignment="1" applyProtection="1">
      <alignment vertical="center" wrapText="1"/>
    </xf>
    <xf numFmtId="0" fontId="0" fillId="0" borderId="17" xfId="0" applyBorder="1" applyAlignment="1" applyProtection="1">
      <alignment vertical="center" wrapText="1"/>
    </xf>
    <xf numFmtId="0" fontId="9" fillId="0" borderId="17" xfId="8" applyFont="1" applyFill="1" applyBorder="1" applyAlignment="1">
      <alignment horizontal="left" vertical="center" wrapText="1"/>
    </xf>
    <xf numFmtId="0" fontId="9" fillId="0" borderId="17" xfId="11" applyFont="1" applyFill="1" applyBorder="1" applyAlignment="1">
      <alignment horizontal="left" vertical="center" wrapText="1"/>
    </xf>
    <xf numFmtId="0" fontId="0" fillId="0" borderId="17" xfId="0" applyFont="1" applyBorder="1" applyAlignment="1">
      <alignment vertical="center" wrapText="1"/>
    </xf>
    <xf numFmtId="0" fontId="0" fillId="0" borderId="0" xfId="0" applyAlignment="1">
      <alignment vertical="center"/>
    </xf>
    <xf numFmtId="2" fontId="1" fillId="0" borderId="132" xfId="8" applyNumberFormat="1" applyFont="1" applyFill="1" applyBorder="1" applyAlignment="1">
      <alignment horizontal="center" vertical="center"/>
    </xf>
    <xf numFmtId="2" fontId="6" fillId="0" borderId="95" xfId="8" applyNumberFormat="1" applyFont="1" applyFill="1" applyBorder="1" applyAlignment="1">
      <alignment horizontal="center" vertical="center"/>
    </xf>
    <xf numFmtId="2" fontId="6" fillId="0" borderId="13" xfId="8" applyNumberFormat="1" applyFont="1" applyFill="1" applyBorder="1" applyAlignment="1">
      <alignment horizontal="center" vertical="center"/>
    </xf>
    <xf numFmtId="2" fontId="0" fillId="0" borderId="47" xfId="8" applyNumberFormat="1" applyFont="1" applyFill="1" applyBorder="1" applyAlignment="1">
      <alignment horizontal="center" vertical="center"/>
    </xf>
    <xf numFmtId="2" fontId="0" fillId="0" borderId="29" xfId="8" applyNumberFormat="1" applyFont="1" applyFill="1" applyBorder="1" applyAlignment="1">
      <alignment horizontal="center" vertical="center"/>
    </xf>
    <xf numFmtId="2" fontId="6" fillId="0" borderId="29" xfId="8" applyNumberFormat="1" applyFont="1" applyFill="1" applyBorder="1" applyAlignment="1">
      <alignment horizontal="center" vertical="center"/>
    </xf>
    <xf numFmtId="2" fontId="6" fillId="0" borderId="32" xfId="8" applyNumberFormat="1" applyFont="1" applyFill="1" applyBorder="1" applyAlignment="1">
      <alignment horizontal="center" vertical="center"/>
    </xf>
    <xf numFmtId="2" fontId="1" fillId="0" borderId="131" xfId="8" applyNumberFormat="1" applyFont="1" applyFill="1" applyBorder="1" applyAlignment="1">
      <alignment horizontal="center" vertical="center"/>
    </xf>
    <xf numFmtId="2" fontId="6" fillId="0" borderId="135" xfId="9" applyNumberFormat="1" applyFill="1" applyBorder="1" applyAlignment="1">
      <alignment horizontal="center" vertical="center"/>
    </xf>
    <xf numFmtId="2" fontId="6" fillId="0" borderId="109" xfId="9" applyNumberFormat="1" applyFill="1" applyBorder="1" applyAlignment="1">
      <alignment horizontal="center" vertical="center"/>
    </xf>
    <xf numFmtId="2" fontId="1" fillId="0" borderId="111" xfId="9" applyNumberFormat="1" applyFont="1" applyFill="1" applyBorder="1" applyAlignment="1">
      <alignment horizontal="center" vertical="center"/>
    </xf>
    <xf numFmtId="2" fontId="1" fillId="0" borderId="106" xfId="9" applyNumberFormat="1" applyFont="1" applyFill="1" applyBorder="1" applyAlignment="1">
      <alignment horizontal="center" vertical="center"/>
    </xf>
    <xf numFmtId="2" fontId="1" fillId="0" borderId="110" xfId="9" applyNumberFormat="1" applyFont="1" applyFill="1" applyBorder="1" applyAlignment="1">
      <alignment horizontal="center" vertical="center"/>
    </xf>
    <xf numFmtId="2" fontId="1" fillId="0" borderId="112" xfId="9" applyNumberFormat="1" applyFont="1" applyFill="1" applyBorder="1" applyAlignment="1">
      <alignment horizontal="center" vertical="center"/>
    </xf>
    <xf numFmtId="2" fontId="1" fillId="0" borderId="107" xfId="9" applyNumberFormat="1" applyFont="1" applyFill="1" applyBorder="1" applyAlignment="1">
      <alignment horizontal="center" vertical="center"/>
    </xf>
    <xf numFmtId="2" fontId="1" fillId="0" borderId="136" xfId="9" applyNumberFormat="1" applyFont="1" applyFill="1" applyBorder="1" applyAlignment="1">
      <alignment horizontal="center" vertical="center"/>
    </xf>
    <xf numFmtId="2" fontId="27" fillId="0" borderId="106" xfId="0" applyNumberFormat="1" applyFont="1" applyBorder="1" applyAlignment="1">
      <alignment horizontal="center" vertical="center"/>
    </xf>
    <xf numFmtId="2" fontId="27" fillId="0" borderId="111" xfId="0" applyNumberFormat="1" applyFont="1" applyBorder="1" applyAlignment="1">
      <alignment horizontal="center" vertical="center"/>
    </xf>
    <xf numFmtId="2" fontId="27" fillId="0" borderId="107" xfId="0" applyNumberFormat="1" applyFont="1" applyBorder="1" applyAlignment="1">
      <alignment horizontal="center" vertical="center"/>
    </xf>
    <xf numFmtId="0" fontId="15" fillId="0" borderId="0" xfId="0" applyFont="1"/>
    <xf numFmtId="0" fontId="17" fillId="0" borderId="0" xfId="0" applyFont="1" applyFill="1" applyBorder="1" applyProtection="1"/>
    <xf numFmtId="0" fontId="37" fillId="0" borderId="17" xfId="0" applyFont="1" applyBorder="1" applyAlignment="1">
      <alignment vertical="center" wrapText="1"/>
    </xf>
    <xf numFmtId="0" fontId="37" fillId="0" borderId="17" xfId="0" applyFont="1" applyBorder="1" applyAlignment="1">
      <alignment vertical="center"/>
    </xf>
    <xf numFmtId="0" fontId="32" fillId="0" borderId="6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0" fillId="0" borderId="85" xfId="0" applyFont="1" applyBorder="1" applyAlignment="1">
      <alignment horizontal="justify" vertical="center" wrapText="1"/>
    </xf>
    <xf numFmtId="0" fontId="0" fillId="0" borderId="86" xfId="0" applyFont="1" applyBorder="1" applyAlignment="1">
      <alignment horizontal="justify" vertical="center" wrapText="1"/>
    </xf>
    <xf numFmtId="0" fontId="0" fillId="0" borderId="0" xfId="0" applyBorder="1" applyAlignment="1">
      <alignment wrapText="1"/>
    </xf>
    <xf numFmtId="0" fontId="0" fillId="0" borderId="138" xfId="0" applyFont="1" applyBorder="1" applyAlignment="1">
      <alignment horizontal="justify" vertical="center" wrapText="1"/>
    </xf>
    <xf numFmtId="0" fontId="34" fillId="0" borderId="6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0" fillId="0" borderId="6" xfId="0" applyBorder="1"/>
    <xf numFmtId="0" fontId="0" fillId="0" borderId="9" xfId="0" applyBorder="1"/>
    <xf numFmtId="0" fontId="0" fillId="0" borderId="7" xfId="0" applyBorder="1"/>
    <xf numFmtId="0" fontId="0" fillId="0" borderId="39" xfId="0" applyBorder="1"/>
    <xf numFmtId="0" fontId="32" fillId="0" borderId="5" xfId="0" applyFont="1" applyBorder="1" applyAlignment="1">
      <alignment horizontal="center" vertical="center" wrapText="1"/>
    </xf>
    <xf numFmtId="0" fontId="39" fillId="0" borderId="31" xfId="0" applyFont="1" applyFill="1" applyBorder="1" applyAlignment="1" applyProtection="1">
      <alignment wrapText="1"/>
    </xf>
    <xf numFmtId="0" fontId="39" fillId="0" borderId="8" xfId="0" applyFont="1" applyFill="1" applyBorder="1" applyAlignment="1" applyProtection="1">
      <alignment wrapText="1"/>
    </xf>
    <xf numFmtId="0" fontId="39" fillId="0" borderId="10" xfId="0" applyFont="1" applyFill="1" applyBorder="1" applyAlignment="1" applyProtection="1">
      <alignment wrapText="1"/>
    </xf>
    <xf numFmtId="0" fontId="22" fillId="0" borderId="0" xfId="8" applyFont="1" applyFill="1" applyAlignment="1"/>
    <xf numFmtId="0" fontId="22" fillId="0" borderId="0" xfId="9" applyFont="1" applyFill="1" applyBorder="1" applyAlignment="1">
      <alignment wrapText="1"/>
    </xf>
    <xf numFmtId="0" fontId="15" fillId="2" borderId="0" xfId="1" applyFont="1" applyFill="1" applyBorder="1" applyAlignment="1">
      <alignment vertical="top"/>
    </xf>
    <xf numFmtId="0" fontId="9" fillId="2" borderId="0" xfId="1" applyFont="1" applyFill="1" applyBorder="1" applyAlignment="1">
      <alignment horizontal="left" wrapText="1" indent="1"/>
    </xf>
    <xf numFmtId="0" fontId="0" fillId="0" borderId="0" xfId="0" quotePrefix="1"/>
    <xf numFmtId="0" fontId="15" fillId="0" borderId="0" xfId="0" applyFont="1" applyAlignment="1">
      <alignment horizontal="left" vertical="center"/>
    </xf>
    <xf numFmtId="0" fontId="0" fillId="0" borderId="17" xfId="0" applyFill="1" applyBorder="1" applyAlignment="1">
      <alignment wrapText="1"/>
    </xf>
    <xf numFmtId="0" fontId="0" fillId="0" borderId="17" xfId="0" applyFill="1" applyBorder="1" applyAlignment="1">
      <alignment horizontal="center" vertical="center" wrapText="1"/>
    </xf>
    <xf numFmtId="0" fontId="40" fillId="0" borderId="17" xfId="0" applyFont="1" applyBorder="1"/>
    <xf numFmtId="0" fontId="15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17" xfId="0" applyFill="1" applyBorder="1"/>
    <xf numFmtId="0" fontId="0" fillId="0" borderId="17" xfId="0" applyFill="1" applyBorder="1" applyAlignment="1">
      <alignment vertical="center" wrapText="1"/>
    </xf>
    <xf numFmtId="0" fontId="0" fillId="0" borderId="17" xfId="0" applyFill="1" applyBorder="1" applyAlignment="1">
      <alignment vertical="center"/>
    </xf>
    <xf numFmtId="0" fontId="41" fillId="0" borderId="0" xfId="0" applyFont="1" applyAlignment="1">
      <alignment vertical="center" wrapText="1"/>
    </xf>
    <xf numFmtId="0" fontId="41" fillId="0" borderId="0" xfId="0" applyFont="1" applyAlignment="1">
      <alignment vertical="center"/>
    </xf>
    <xf numFmtId="0" fontId="41" fillId="0" borderId="0" xfId="0" applyFont="1"/>
    <xf numFmtId="0" fontId="42" fillId="6" borderId="0" xfId="0" applyFont="1" applyFill="1"/>
    <xf numFmtId="0" fontId="32" fillId="0" borderId="29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vertical="center" wrapText="1"/>
    </xf>
    <xf numFmtId="0" fontId="0" fillId="0" borderId="53" xfId="0" applyFont="1" applyFill="1" applyBorder="1" applyAlignment="1">
      <alignment vertical="center" wrapText="1"/>
    </xf>
    <xf numFmtId="0" fontId="0" fillId="0" borderId="54" xfId="0" applyFont="1" applyFill="1" applyBorder="1" applyAlignment="1">
      <alignment vertical="center" wrapText="1"/>
    </xf>
    <xf numFmtId="0" fontId="0" fillId="0" borderId="58" xfId="0" applyFont="1" applyFill="1" applyBorder="1" applyAlignment="1">
      <alignment vertical="center" wrapText="1"/>
    </xf>
    <xf numFmtId="0" fontId="0" fillId="0" borderId="58" xfId="0" applyFont="1" applyFill="1" applyBorder="1" applyAlignment="1">
      <alignment horizontal="left" vertical="center" wrapText="1" indent="1"/>
    </xf>
    <xf numFmtId="0" fontId="9" fillId="0" borderId="49" xfId="1" applyFont="1" applyFill="1" applyBorder="1" applyAlignment="1" applyProtection="1">
      <alignment wrapText="1"/>
    </xf>
    <xf numFmtId="0" fontId="11" fillId="0" borderId="53" xfId="1" applyFont="1" applyFill="1" applyBorder="1" applyAlignment="1" applyProtection="1">
      <alignment wrapText="1"/>
    </xf>
    <xf numFmtId="49" fontId="9" fillId="0" borderId="156" xfId="1" applyNumberFormat="1" applyFont="1" applyFill="1" applyBorder="1" applyAlignment="1" applyProtection="1">
      <alignment horizontal="left" wrapText="1" indent="1"/>
    </xf>
    <xf numFmtId="0" fontId="9" fillId="0" borderId="54" xfId="1" applyFont="1" applyFill="1" applyBorder="1" applyAlignment="1" applyProtection="1">
      <alignment wrapText="1"/>
    </xf>
    <xf numFmtId="0" fontId="9" fillId="0" borderId="58" xfId="1" applyFont="1" applyFill="1" applyBorder="1" applyAlignment="1" applyProtection="1">
      <alignment horizontal="left" wrapText="1" indent="1"/>
    </xf>
    <xf numFmtId="49" fontId="9" fillId="0" borderId="55" xfId="1" applyNumberFormat="1" applyFont="1" applyFill="1" applyBorder="1" applyAlignment="1" applyProtection="1">
      <alignment horizontal="left" wrapText="1" indent="1"/>
      <protection locked="0"/>
    </xf>
    <xf numFmtId="0" fontId="9" fillId="0" borderId="82" xfId="1" applyFont="1" applyFill="1" applyBorder="1" applyAlignment="1" applyProtection="1">
      <alignment wrapText="1"/>
    </xf>
    <xf numFmtId="0" fontId="9" fillId="0" borderId="84" xfId="1" applyFont="1" applyFill="1" applyBorder="1" applyAlignment="1" applyProtection="1">
      <alignment horizontal="left" wrapText="1" indent="1"/>
    </xf>
    <xf numFmtId="49" fontId="9" fillId="0" borderId="98" xfId="1" applyNumberFormat="1" applyFont="1" applyFill="1" applyBorder="1" applyAlignment="1" applyProtection="1">
      <alignment horizontal="left" wrapText="1" indent="1"/>
      <protection locked="0"/>
    </xf>
    <xf numFmtId="0" fontId="9" fillId="0" borderId="49" xfId="1" applyFont="1" applyFill="1" applyBorder="1" applyAlignment="1" applyProtection="1">
      <alignment horizontal="left" wrapText="1"/>
    </xf>
    <xf numFmtId="0" fontId="9" fillId="0" borderId="30" xfId="1" applyFont="1" applyFill="1" applyBorder="1" applyAlignment="1" applyProtection="1">
      <alignment wrapText="1"/>
    </xf>
    <xf numFmtId="0" fontId="11" fillId="0" borderId="43" xfId="1" applyFont="1" applyFill="1" applyBorder="1" applyAlignment="1" applyProtection="1">
      <alignment horizontal="left" wrapText="1" indent="1"/>
    </xf>
    <xf numFmtId="0" fontId="9" fillId="0" borderId="33" xfId="1" applyFont="1" applyFill="1" applyBorder="1" applyAlignment="1" applyProtection="1">
      <alignment wrapText="1"/>
    </xf>
    <xf numFmtId="0" fontId="9" fillId="0" borderId="36" xfId="1" applyFont="1" applyFill="1" applyBorder="1" applyAlignment="1" applyProtection="1">
      <alignment wrapText="1"/>
    </xf>
    <xf numFmtId="0" fontId="0" fillId="0" borderId="1" xfId="0" applyFont="1" applyFill="1" applyBorder="1" applyAlignment="1">
      <alignment vertical="center" wrapText="1"/>
    </xf>
    <xf numFmtId="0" fontId="0" fillId="0" borderId="32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44" xfId="0" applyFont="1" applyFill="1" applyBorder="1" applyAlignment="1">
      <alignment vertical="center" wrapText="1"/>
    </xf>
    <xf numFmtId="0" fontId="1" fillId="0" borderId="118" xfId="0" applyFont="1" applyFill="1" applyBorder="1" applyAlignment="1">
      <alignment horizontal="center" vertical="center" wrapText="1"/>
    </xf>
    <xf numFmtId="0" fontId="1" fillId="0" borderId="133" xfId="0" applyFont="1" applyFill="1" applyBorder="1" applyAlignment="1">
      <alignment horizontal="center" vertical="center" wrapText="1"/>
    </xf>
    <xf numFmtId="0" fontId="0" fillId="0" borderId="68" xfId="0" applyFont="1" applyFill="1" applyBorder="1" applyAlignment="1">
      <alignment vertical="center"/>
    </xf>
    <xf numFmtId="0" fontId="1" fillId="0" borderId="137" xfId="0" applyFont="1" applyFill="1" applyBorder="1" applyAlignment="1">
      <alignment horizontal="justify" vertical="center"/>
    </xf>
    <xf numFmtId="0" fontId="0" fillId="0" borderId="58" xfId="0" applyFont="1" applyFill="1" applyBorder="1" applyAlignment="1">
      <alignment horizontal="left" vertical="center" indent="1"/>
    </xf>
    <xf numFmtId="0" fontId="1" fillId="0" borderId="58" xfId="0" applyFont="1" applyFill="1" applyBorder="1" applyAlignment="1">
      <alignment horizontal="justify" vertical="center" wrapText="1"/>
    </xf>
    <xf numFmtId="0" fontId="0" fillId="0" borderId="58" xfId="0" applyFont="1" applyFill="1" applyBorder="1" applyAlignment="1">
      <alignment horizontal="left" vertical="center" indent="2"/>
    </xf>
    <xf numFmtId="0" fontId="1" fillId="0" borderId="58" xfId="0" applyFont="1" applyFill="1" applyBorder="1" applyAlignment="1">
      <alignment horizontal="justify" vertical="center"/>
    </xf>
    <xf numFmtId="0" fontId="0" fillId="0" borderId="82" xfId="0" applyFont="1" applyFill="1" applyBorder="1" applyAlignment="1">
      <alignment vertical="center"/>
    </xf>
    <xf numFmtId="0" fontId="1" fillId="0" borderId="84" xfId="0" applyFont="1" applyFill="1" applyBorder="1" applyAlignment="1">
      <alignment horizontal="justify" vertical="center"/>
    </xf>
    <xf numFmtId="0" fontId="0" fillId="0" borderId="133" xfId="0" applyFont="1" applyFill="1" applyBorder="1" applyAlignment="1">
      <alignment horizontal="center" vertical="center" wrapText="1"/>
    </xf>
    <xf numFmtId="0" fontId="0" fillId="0" borderId="68" xfId="0" applyFont="1" applyFill="1" applyBorder="1" applyAlignment="1">
      <alignment horizontal="justify" vertical="center"/>
    </xf>
    <xf numFmtId="0" fontId="1" fillId="0" borderId="137" xfId="0" applyFont="1" applyFill="1" applyBorder="1" applyAlignment="1">
      <alignment horizontal="justify" vertical="center" wrapText="1"/>
    </xf>
    <xf numFmtId="0" fontId="0" fillId="0" borderId="54" xfId="0" applyFont="1" applyFill="1" applyBorder="1" applyAlignment="1">
      <alignment horizontal="justify" vertical="center"/>
    </xf>
    <xf numFmtId="0" fontId="0" fillId="0" borderId="82" xfId="0" applyFont="1" applyFill="1" applyBorder="1" applyAlignment="1">
      <alignment horizontal="justify" vertical="center"/>
    </xf>
    <xf numFmtId="0" fontId="31" fillId="0" borderId="118" xfId="0" applyFont="1" applyFill="1" applyBorder="1" applyAlignment="1">
      <alignment horizontal="center" vertical="center" wrapText="1"/>
    </xf>
    <xf numFmtId="0" fontId="32" fillId="0" borderId="133" xfId="0" applyFont="1" applyFill="1" applyBorder="1" applyAlignment="1">
      <alignment horizontal="center" vertical="center" wrapText="1"/>
    </xf>
    <xf numFmtId="0" fontId="0" fillId="0" borderId="68" xfId="0" applyFont="1" applyFill="1" applyBorder="1" applyAlignment="1">
      <alignment vertical="center" wrapText="1"/>
    </xf>
    <xf numFmtId="0" fontId="0" fillId="0" borderId="58" xfId="0" applyFont="1" applyFill="1" applyBorder="1" applyAlignment="1">
      <alignment horizontal="justify" vertical="center" wrapText="1"/>
    </xf>
    <xf numFmtId="0" fontId="0" fillId="0" borderId="82" xfId="0" applyFont="1" applyFill="1" applyBorder="1" applyAlignment="1">
      <alignment vertical="center" wrapText="1"/>
    </xf>
    <xf numFmtId="0" fontId="1" fillId="0" borderId="84" xfId="0" applyFont="1" applyFill="1" applyBorder="1" applyAlignment="1">
      <alignment horizontal="justify" vertical="center" wrapText="1"/>
    </xf>
    <xf numFmtId="0" fontId="0" fillId="0" borderId="4" xfId="0" applyFill="1" applyBorder="1" applyProtection="1"/>
    <xf numFmtId="0" fontId="0" fillId="0" borderId="99" xfId="0" applyFill="1" applyBorder="1" applyProtection="1"/>
    <xf numFmtId="0" fontId="0" fillId="0" borderId="7" xfId="0" applyFill="1" applyBorder="1" applyProtection="1"/>
    <xf numFmtId="0" fontId="0" fillId="0" borderId="7" xfId="0" applyFill="1" applyBorder="1" applyAlignment="1" applyProtection="1">
      <alignment wrapText="1"/>
    </xf>
    <xf numFmtId="0" fontId="0" fillId="0" borderId="94" xfId="0" applyFill="1" applyBorder="1" applyAlignment="1" applyProtection="1">
      <alignment wrapText="1"/>
    </xf>
    <xf numFmtId="0" fontId="7" fillId="0" borderId="19" xfId="8" applyFont="1" applyFill="1" applyBorder="1" applyAlignment="1">
      <alignment horizontal="left" vertical="center" wrapText="1"/>
    </xf>
    <xf numFmtId="0" fontId="1" fillId="0" borderId="137" xfId="0" applyFont="1" applyFill="1" applyBorder="1" applyAlignment="1">
      <alignment vertical="center" wrapText="1"/>
    </xf>
    <xf numFmtId="0" fontId="0" fillId="0" borderId="58" xfId="0" applyFont="1" applyFill="1" applyBorder="1" applyAlignment="1">
      <alignment horizontal="left" vertical="center" wrapText="1" indent="2"/>
    </xf>
    <xf numFmtId="0" fontId="1" fillId="0" borderId="58" xfId="0" applyFont="1" applyFill="1" applyBorder="1" applyAlignment="1">
      <alignment vertical="center" wrapText="1"/>
    </xf>
    <xf numFmtId="0" fontId="0" fillId="0" borderId="68" xfId="0" applyFont="1" applyFill="1" applyBorder="1" applyAlignment="1">
      <alignment horizontal="justify" vertical="center" wrapText="1"/>
    </xf>
    <xf numFmtId="0" fontId="0" fillId="0" borderId="54" xfId="0" applyFont="1" applyFill="1" applyBorder="1" applyAlignment="1">
      <alignment horizontal="justify" vertical="center" wrapText="1"/>
    </xf>
    <xf numFmtId="0" fontId="0" fillId="0" borderId="63" xfId="0" applyFont="1" applyFill="1" applyBorder="1" applyAlignment="1">
      <alignment horizontal="justify" vertical="center" wrapText="1"/>
    </xf>
    <xf numFmtId="0" fontId="0" fillId="0" borderId="67" xfId="0" applyFont="1" applyFill="1" applyBorder="1" applyAlignment="1">
      <alignment horizontal="left" vertical="center" wrapText="1" indent="1"/>
    </xf>
    <xf numFmtId="0" fontId="0" fillId="0" borderId="1" xfId="0" applyFont="1" applyFill="1" applyBorder="1" applyAlignment="1">
      <alignment horizontal="justify" vertical="center" wrapText="1"/>
    </xf>
    <xf numFmtId="0" fontId="1" fillId="0" borderId="32" xfId="0" applyFont="1" applyFill="1" applyBorder="1" applyAlignment="1">
      <alignment horizontal="justify" vertical="center" wrapText="1"/>
    </xf>
    <xf numFmtId="0" fontId="1" fillId="0" borderId="10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134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1" fillId="0" borderId="105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63" xfId="0" applyFont="1" applyFill="1" applyBorder="1" applyAlignment="1">
      <alignment vertical="center" wrapText="1"/>
    </xf>
    <xf numFmtId="0" fontId="1" fillId="0" borderId="90" xfId="0" applyFont="1" applyFill="1" applyBorder="1" applyAlignment="1">
      <alignment horizontal="justify" vertical="center" wrapText="1"/>
    </xf>
    <xf numFmtId="0" fontId="0" fillId="0" borderId="62" xfId="0" applyFont="1" applyFill="1" applyBorder="1" applyAlignment="1">
      <alignment horizontal="left" vertical="center" wrapText="1" indent="1"/>
    </xf>
    <xf numFmtId="0" fontId="1" fillId="0" borderId="62" xfId="0" applyFont="1" applyFill="1" applyBorder="1" applyAlignment="1">
      <alignment horizontal="justify" vertical="center" wrapText="1"/>
    </xf>
    <xf numFmtId="0" fontId="0" fillId="0" borderId="74" xfId="0" applyFont="1" applyFill="1" applyBorder="1" applyAlignment="1">
      <alignment horizontal="left" vertical="center" wrapText="1" indent="1"/>
    </xf>
    <xf numFmtId="0" fontId="1" fillId="0" borderId="28" xfId="0" applyFont="1" applyFill="1" applyBorder="1" applyAlignment="1">
      <alignment horizontal="justify" vertical="center" wrapText="1"/>
    </xf>
    <xf numFmtId="0" fontId="0" fillId="0" borderId="100" xfId="0" applyFont="1" applyFill="1" applyBorder="1" applyAlignment="1">
      <alignment horizontal="center" vertical="center" wrapText="1"/>
    </xf>
    <xf numFmtId="0" fontId="0" fillId="0" borderId="105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vertical="center" wrapText="1"/>
    </xf>
    <xf numFmtId="0" fontId="0" fillId="0" borderId="137" xfId="0" applyFont="1" applyFill="1" applyBorder="1" applyAlignment="1">
      <alignment horizontal="justify" vertical="center"/>
    </xf>
    <xf numFmtId="0" fontId="0" fillId="0" borderId="58" xfId="0" applyFont="1" applyFill="1" applyBorder="1" applyAlignment="1">
      <alignment horizontal="justify" vertical="center"/>
    </xf>
    <xf numFmtId="0" fontId="0" fillId="0" borderId="63" xfId="0" applyFont="1" applyFill="1" applyBorder="1" applyAlignment="1">
      <alignment horizontal="justify" vertical="center"/>
    </xf>
    <xf numFmtId="0" fontId="0" fillId="0" borderId="67" xfId="0" applyFont="1" applyFill="1" applyBorder="1" applyAlignment="1">
      <alignment horizontal="justify" vertical="center"/>
    </xf>
    <xf numFmtId="0" fontId="1" fillId="0" borderId="32" xfId="0" applyFont="1" applyFill="1" applyBorder="1" applyAlignment="1">
      <alignment horizontal="justify" vertical="center"/>
    </xf>
    <xf numFmtId="0" fontId="0" fillId="0" borderId="5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justify" vertical="center" wrapText="1"/>
    </xf>
    <xf numFmtId="0" fontId="1" fillId="0" borderId="53" xfId="0" applyFont="1" applyFill="1" applyBorder="1" applyAlignment="1">
      <alignment horizontal="justify" vertical="center"/>
    </xf>
    <xf numFmtId="0" fontId="0" fillId="0" borderId="93" xfId="0" applyFont="1" applyFill="1" applyBorder="1" applyAlignment="1">
      <alignment horizontal="justify" vertical="center"/>
    </xf>
    <xf numFmtId="0" fontId="0" fillId="0" borderId="86" xfId="0" applyFont="1" applyFill="1" applyBorder="1" applyAlignment="1">
      <alignment horizontal="justify" vertical="center"/>
    </xf>
    <xf numFmtId="0" fontId="0" fillId="0" borderId="86" xfId="0" applyFont="1" applyFill="1" applyBorder="1" applyAlignment="1">
      <alignment horizontal="left" vertical="center" indent="1"/>
    </xf>
    <xf numFmtId="0" fontId="1" fillId="0" borderId="5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justify" vertical="center"/>
    </xf>
    <xf numFmtId="0" fontId="0" fillId="0" borderId="84" xfId="0" applyFont="1" applyFill="1" applyBorder="1" applyAlignment="1">
      <alignment horizontal="justify" vertical="center"/>
    </xf>
    <xf numFmtId="0" fontId="0" fillId="0" borderId="86" xfId="0" applyFont="1" applyFill="1" applyBorder="1" applyAlignment="1">
      <alignment horizontal="left" vertical="center" wrapText="1" indent="2"/>
    </xf>
    <xf numFmtId="0" fontId="0" fillId="0" borderId="86" xfId="0" applyFont="1" applyFill="1" applyBorder="1" applyAlignment="1">
      <alignment horizontal="left" vertical="center" indent="2"/>
    </xf>
    <xf numFmtId="0" fontId="0" fillId="0" borderId="138" xfId="0" applyFont="1" applyFill="1" applyBorder="1" applyAlignment="1">
      <alignment horizontal="left" vertical="center" indent="2"/>
    </xf>
    <xf numFmtId="0" fontId="1" fillId="0" borderId="3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1" fillId="0" borderId="93" xfId="0" applyFont="1" applyFill="1" applyBorder="1" applyAlignment="1">
      <alignment horizontal="justify" vertical="center" wrapText="1"/>
    </xf>
    <xf numFmtId="0" fontId="0" fillId="0" borderId="86" xfId="0" applyFont="1" applyFill="1" applyBorder="1" applyAlignment="1">
      <alignment horizontal="left" vertical="center" wrapText="1" indent="1"/>
    </xf>
    <xf numFmtId="0" fontId="1" fillId="0" borderId="86" xfId="0" applyFont="1" applyFill="1" applyBorder="1" applyAlignment="1">
      <alignment horizontal="justify" vertical="center" wrapText="1"/>
    </xf>
    <xf numFmtId="0" fontId="0" fillId="0" borderId="87" xfId="0" applyFont="1" applyFill="1" applyBorder="1" applyAlignment="1">
      <alignment horizontal="left" vertical="center" wrapText="1" indent="1"/>
    </xf>
    <xf numFmtId="0" fontId="1" fillId="0" borderId="96" xfId="0" applyFont="1" applyFill="1" applyBorder="1" applyAlignment="1">
      <alignment horizontal="justify" vertical="center" wrapText="1"/>
    </xf>
    <xf numFmtId="0" fontId="33" fillId="0" borderId="108" xfId="0" applyFont="1" applyFill="1" applyBorder="1" applyAlignment="1">
      <alignment horizontal="center" vertical="center" wrapText="1"/>
    </xf>
    <xf numFmtId="0" fontId="33" fillId="0" borderId="17" xfId="0" applyFont="1" applyFill="1" applyBorder="1" applyAlignment="1">
      <alignment horizontal="center" vertical="center" wrapText="1"/>
    </xf>
    <xf numFmtId="0" fontId="34" fillId="0" borderId="134" xfId="0" applyFont="1" applyFill="1" applyBorder="1" applyAlignment="1">
      <alignment horizontal="center" vertical="center" wrapText="1"/>
    </xf>
    <xf numFmtId="0" fontId="34" fillId="0" borderId="19" xfId="0" applyFont="1" applyFill="1" applyBorder="1" applyAlignment="1">
      <alignment horizontal="center" vertical="center" wrapText="1"/>
    </xf>
    <xf numFmtId="0" fontId="34" fillId="0" borderId="20" xfId="0" applyFont="1" applyFill="1" applyBorder="1" applyAlignment="1">
      <alignment horizontal="center" vertical="center" wrapText="1"/>
    </xf>
    <xf numFmtId="0" fontId="34" fillId="0" borderId="68" xfId="0" applyFont="1" applyFill="1" applyBorder="1" applyAlignment="1">
      <alignment horizontal="justify" vertical="center" wrapText="1"/>
    </xf>
    <xf numFmtId="0" fontId="33" fillId="0" borderId="137" xfId="0" applyFont="1" applyFill="1" applyBorder="1" applyAlignment="1">
      <alignment horizontal="justify" vertical="center" wrapText="1"/>
    </xf>
    <xf numFmtId="0" fontId="34" fillId="0" borderId="54" xfId="0" applyFont="1" applyFill="1" applyBorder="1" applyAlignment="1">
      <alignment horizontal="justify" vertical="center" wrapText="1"/>
    </xf>
    <xf numFmtId="0" fontId="34" fillId="0" borderId="58" xfId="0" applyFont="1" applyFill="1" applyBorder="1" applyAlignment="1">
      <alignment horizontal="left" vertical="center" wrapText="1" indent="1"/>
    </xf>
    <xf numFmtId="0" fontId="34" fillId="0" borderId="82" xfId="0" applyFont="1" applyFill="1" applyBorder="1" applyAlignment="1">
      <alignment horizontal="justify" vertical="center" wrapText="1"/>
    </xf>
    <xf numFmtId="0" fontId="33" fillId="0" borderId="84" xfId="0" applyFont="1" applyFill="1" applyBorder="1" applyAlignment="1">
      <alignment horizontal="justify" vertical="center" wrapText="1"/>
    </xf>
    <xf numFmtId="0" fontId="0" fillId="0" borderId="138" xfId="0" applyFont="1" applyFill="1" applyBorder="1" applyAlignment="1">
      <alignment horizontal="justify" vertical="center"/>
    </xf>
    <xf numFmtId="0" fontId="0" fillId="0" borderId="63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0" xfId="0" applyFont="1" applyFill="1"/>
    <xf numFmtId="0" fontId="1" fillId="0" borderId="93" xfId="0" applyFont="1" applyFill="1" applyBorder="1" applyAlignment="1">
      <alignment horizontal="justify" vertical="center"/>
    </xf>
    <xf numFmtId="0" fontId="0" fillId="0" borderId="0" xfId="0" applyFill="1" applyAlignment="1">
      <alignment horizontal="center" vertical="center"/>
    </xf>
    <xf numFmtId="0" fontId="9" fillId="0" borderId="22" xfId="1" applyFont="1" applyFill="1" applyBorder="1" applyAlignment="1">
      <alignment horizontal="center" textRotation="90" wrapText="1"/>
    </xf>
    <xf numFmtId="0" fontId="9" fillId="0" borderId="0" xfId="1" applyFont="1" applyFill="1" applyBorder="1" applyAlignment="1">
      <alignment horizontal="center" textRotation="90" wrapText="1"/>
    </xf>
    <xf numFmtId="0" fontId="9" fillId="0" borderId="117" xfId="1" applyFont="1" applyFill="1" applyBorder="1" applyAlignment="1">
      <alignment horizontal="center" textRotation="90" wrapText="1"/>
    </xf>
    <xf numFmtId="0" fontId="9" fillId="0" borderId="33" xfId="1" applyFont="1" applyFill="1" applyBorder="1" applyAlignment="1">
      <alignment horizontal="center" textRotation="90" wrapText="1"/>
    </xf>
    <xf numFmtId="0" fontId="9" fillId="0" borderId="45" xfId="1" applyFont="1" applyFill="1" applyBorder="1" applyAlignment="1">
      <alignment horizontal="center" textRotation="90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75" xfId="0" applyFont="1" applyFill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center" vertical="center" wrapText="1"/>
    </xf>
    <xf numFmtId="0" fontId="0" fillId="0" borderId="142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95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 horizontal="center" vertical="center" wrapText="1"/>
    </xf>
    <xf numFmtId="0" fontId="9" fillId="0" borderId="59" xfId="1" applyFont="1" applyFill="1" applyBorder="1" applyAlignment="1">
      <alignment vertical="center" wrapText="1"/>
    </xf>
    <xf numFmtId="0" fontId="9" fillId="0" borderId="61" xfId="1" applyFont="1" applyFill="1" applyBorder="1" applyAlignment="1">
      <alignment vertical="center" wrapText="1"/>
    </xf>
    <xf numFmtId="2" fontId="0" fillId="0" borderId="119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120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143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121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122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123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144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124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92" xfId="1" applyFont="1" applyFill="1" applyBorder="1" applyAlignment="1">
      <alignment vertical="center" wrapText="1"/>
    </xf>
    <xf numFmtId="0" fontId="9" fillId="0" borderId="72" xfId="1" applyFont="1" applyFill="1" applyBorder="1" applyAlignment="1">
      <alignment vertical="center" wrapText="1"/>
    </xf>
    <xf numFmtId="2" fontId="0" fillId="0" borderId="139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140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145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14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>
      <alignment vertical="center"/>
    </xf>
    <xf numFmtId="2" fontId="0" fillId="0" borderId="125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126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146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12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6" xfId="0" applyFont="1" applyFill="1" applyBorder="1" applyAlignment="1">
      <alignment horizontal="center" vertical="center" textRotation="90" wrapText="1"/>
    </xf>
    <xf numFmtId="0" fontId="0" fillId="0" borderId="17" xfId="0" applyFont="1" applyFill="1" applyBorder="1" applyAlignment="1">
      <alignment horizontal="center" vertical="center" textRotation="90" wrapText="1"/>
    </xf>
    <xf numFmtId="0" fontId="0" fillId="0" borderId="18" xfId="0" applyFont="1" applyFill="1" applyBorder="1" applyAlignment="1">
      <alignment horizontal="center" vertical="center" textRotation="90" wrapText="1"/>
    </xf>
    <xf numFmtId="0" fontId="9" fillId="0" borderId="71" xfId="1" applyFont="1" applyFill="1" applyBorder="1" applyAlignment="1">
      <alignment horizontal="left" vertical="center" wrapText="1"/>
    </xf>
    <xf numFmtId="0" fontId="9" fillId="0" borderId="59" xfId="1" applyFont="1" applyFill="1" applyBorder="1" applyAlignment="1">
      <alignment horizontal="left" vertical="center" wrapText="1" indent="1"/>
    </xf>
    <xf numFmtId="2" fontId="9" fillId="0" borderId="54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37" xfId="0" applyFont="1" applyFill="1" applyBorder="1" applyAlignment="1">
      <alignment horizontal="left" vertical="center" wrapText="1" indent="1"/>
    </xf>
    <xf numFmtId="0" fontId="0" fillId="0" borderId="84" xfId="0" applyFont="1" applyFill="1" applyBorder="1" applyAlignment="1">
      <alignment horizontal="left" vertical="center" wrapText="1" inden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34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67" xfId="0" applyFont="1" applyFill="1" applyBorder="1" applyAlignment="1">
      <alignment horizontal="justify" vertical="center" wrapText="1"/>
    </xf>
    <xf numFmtId="0" fontId="9" fillId="0" borderId="63" xfId="1" applyFont="1" applyFill="1" applyBorder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0" fillId="0" borderId="6" xfId="0" applyFont="1" applyFill="1" applyBorder="1" applyAlignment="1">
      <alignment horizontal="center" vertical="center" wrapText="1"/>
    </xf>
    <xf numFmtId="0" fontId="0" fillId="0" borderId="108" xfId="0" applyFont="1" applyFill="1" applyBorder="1" applyAlignment="1">
      <alignment horizontal="center" vertical="center" wrapText="1"/>
    </xf>
    <xf numFmtId="0" fontId="1" fillId="0" borderId="0" xfId="0" applyFont="1" applyFill="1"/>
    <xf numFmtId="0" fontId="0" fillId="0" borderId="108" xfId="0" applyFont="1" applyFill="1" applyBorder="1" applyAlignment="1">
      <alignment horizontal="center" vertical="center" textRotation="90" wrapText="1"/>
    </xf>
    <xf numFmtId="0" fontId="0" fillId="0" borderId="7" xfId="0" applyFont="1" applyFill="1" applyBorder="1" applyAlignment="1">
      <alignment horizontal="center" vertical="center" textRotation="90" wrapText="1"/>
    </xf>
    <xf numFmtId="0" fontId="0" fillId="0" borderId="137" xfId="0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horizontal="justify" vertical="center"/>
    </xf>
    <xf numFmtId="0" fontId="30" fillId="0" borderId="17" xfId="0" applyFont="1" applyFill="1" applyBorder="1" applyAlignment="1">
      <alignment horizontal="center" vertical="center" wrapText="1"/>
    </xf>
    <xf numFmtId="0" fontId="30" fillId="0" borderId="18" xfId="0" applyFont="1" applyFill="1" applyBorder="1" applyAlignment="1">
      <alignment horizontal="center" vertical="center" wrapText="1"/>
    </xf>
    <xf numFmtId="0" fontId="30" fillId="0" borderId="134" xfId="0" applyFont="1" applyFill="1" applyBorder="1" applyAlignment="1">
      <alignment horizontal="center" vertical="center"/>
    </xf>
    <xf numFmtId="0" fontId="30" fillId="0" borderId="19" xfId="0" applyFont="1" applyFill="1" applyBorder="1" applyAlignment="1">
      <alignment horizontal="center" vertical="center"/>
    </xf>
    <xf numFmtId="0" fontId="30" fillId="0" borderId="19" xfId="0" applyFont="1" applyFill="1" applyBorder="1" applyAlignment="1">
      <alignment horizontal="center" vertical="center" wrapText="1"/>
    </xf>
    <xf numFmtId="0" fontId="30" fillId="0" borderId="20" xfId="0" applyFont="1" applyFill="1" applyBorder="1" applyAlignment="1">
      <alignment horizontal="center" vertical="center" wrapText="1"/>
    </xf>
    <xf numFmtId="0" fontId="30" fillId="0" borderId="68" xfId="0" applyFont="1" applyFill="1" applyBorder="1" applyAlignment="1">
      <alignment vertical="center" wrapText="1"/>
    </xf>
    <xf numFmtId="0" fontId="24" fillId="0" borderId="137" xfId="0" applyFont="1" applyFill="1" applyBorder="1" applyAlignment="1">
      <alignment vertical="center" wrapText="1"/>
    </xf>
    <xf numFmtId="2" fontId="24" fillId="0" borderId="89" xfId="0" applyNumberFormat="1" applyFont="1" applyFill="1" applyBorder="1" applyAlignment="1" applyProtection="1">
      <alignment horizontal="right" vertical="center" wrapText="1"/>
      <protection locked="0"/>
    </xf>
    <xf numFmtId="2" fontId="24" fillId="0" borderId="90" xfId="0" applyNumberFormat="1" applyFont="1" applyFill="1" applyBorder="1" applyAlignment="1" applyProtection="1">
      <alignment horizontal="right" vertical="center" wrapText="1"/>
      <protection locked="0"/>
    </xf>
    <xf numFmtId="0" fontId="30" fillId="0" borderId="54" xfId="0" applyFont="1" applyFill="1" applyBorder="1" applyAlignment="1">
      <alignment vertical="center" wrapText="1"/>
    </xf>
    <xf numFmtId="0" fontId="24" fillId="0" borderId="58" xfId="0" applyFont="1" applyFill="1" applyBorder="1" applyAlignment="1">
      <alignment vertical="center" wrapText="1"/>
    </xf>
    <xf numFmtId="2" fontId="24" fillId="0" borderId="56" xfId="0" applyNumberFormat="1" applyFont="1" applyFill="1" applyBorder="1" applyAlignment="1" applyProtection="1">
      <alignment horizontal="right" vertical="center" wrapText="1"/>
      <protection locked="0"/>
    </xf>
    <xf numFmtId="2" fontId="24" fillId="0" borderId="62" xfId="0" applyNumberFormat="1" applyFont="1" applyFill="1" applyBorder="1" applyAlignment="1" applyProtection="1">
      <alignment horizontal="right" vertical="center" wrapText="1"/>
      <protection locked="0"/>
    </xf>
    <xf numFmtId="0" fontId="30" fillId="0" borderId="63" xfId="0" applyFont="1" applyFill="1" applyBorder="1" applyAlignment="1">
      <alignment vertical="center" wrapText="1"/>
    </xf>
    <xf numFmtId="0" fontId="24" fillId="0" borderId="67" xfId="0" applyFont="1" applyFill="1" applyBorder="1" applyAlignment="1">
      <alignment vertical="center" wrapText="1"/>
    </xf>
    <xf numFmtId="2" fontId="24" fillId="0" borderId="65" xfId="0" applyNumberFormat="1" applyFont="1" applyFill="1" applyBorder="1" applyAlignment="1" applyProtection="1">
      <alignment horizontal="right" vertical="center" wrapText="1"/>
      <protection locked="0"/>
    </xf>
    <xf numFmtId="2" fontId="24" fillId="0" borderId="74" xfId="0" applyNumberFormat="1" applyFont="1" applyFill="1" applyBorder="1" applyAlignment="1" applyProtection="1">
      <alignment horizontal="right" vertical="center" wrapText="1"/>
      <protection locked="0"/>
    </xf>
    <xf numFmtId="0" fontId="30" fillId="0" borderId="1" xfId="0" applyFont="1" applyFill="1" applyBorder="1" applyAlignment="1">
      <alignment vertical="center" wrapText="1"/>
    </xf>
    <xf numFmtId="0" fontId="24" fillId="0" borderId="32" xfId="0" applyFont="1" applyFill="1" applyBorder="1" applyAlignment="1">
      <alignment vertical="center" wrapText="1"/>
    </xf>
    <xf numFmtId="2" fontId="24" fillId="0" borderId="47" xfId="0" applyNumberFormat="1" applyFont="1" applyFill="1" applyBorder="1" applyAlignment="1" applyProtection="1">
      <alignment horizontal="right" vertical="center" wrapText="1"/>
      <protection locked="0"/>
    </xf>
    <xf numFmtId="2" fontId="24" fillId="0" borderId="28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32" xfId="0" applyFont="1" applyFill="1" applyBorder="1" applyAlignment="1">
      <alignment horizontal="justify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67" xfId="0" applyFont="1" applyFill="1" applyBorder="1" applyAlignment="1">
      <alignment horizontal="left" vertical="center" wrapText="1" indent="2"/>
    </xf>
    <xf numFmtId="0" fontId="0" fillId="0" borderId="84" xfId="0" applyFont="1" applyFill="1" applyBorder="1" applyAlignment="1">
      <alignment horizontal="left" vertical="center" wrapText="1" indent="2"/>
    </xf>
    <xf numFmtId="0" fontId="0" fillId="0" borderId="7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left" vertical="center"/>
    </xf>
    <xf numFmtId="0" fontId="0" fillId="0" borderId="67" xfId="0" applyFont="1" applyFill="1" applyBorder="1" applyAlignment="1">
      <alignment horizontal="left" vertical="center"/>
    </xf>
    <xf numFmtId="2" fontId="0" fillId="0" borderId="149" xfId="0" applyNumberFormat="1" applyFont="1" applyFill="1" applyBorder="1" applyAlignment="1">
      <alignment horizontal="justify" vertical="center"/>
    </xf>
    <xf numFmtId="0" fontId="1" fillId="0" borderId="49" xfId="0" applyFont="1" applyFill="1" applyBorder="1" applyAlignment="1">
      <alignment horizontal="justify" vertical="center"/>
    </xf>
    <xf numFmtId="0" fontId="1" fillId="0" borderId="33" xfId="0" applyFont="1" applyFill="1" applyBorder="1" applyAlignment="1">
      <alignment horizontal="justify" vertical="center"/>
    </xf>
    <xf numFmtId="0" fontId="1" fillId="0" borderId="45" xfId="0" applyFont="1" applyFill="1" applyBorder="1" applyAlignment="1">
      <alignment horizontal="justify" vertical="center"/>
    </xf>
    <xf numFmtId="0" fontId="0" fillId="0" borderId="128" xfId="0" applyFont="1" applyFill="1" applyBorder="1" applyAlignment="1">
      <alignment horizontal="justify" vertical="center"/>
    </xf>
    <xf numFmtId="0" fontId="0" fillId="0" borderId="130" xfId="0" applyFont="1" applyFill="1" applyBorder="1" applyAlignment="1">
      <alignment horizontal="left" vertical="center" wrapText="1" indent="1"/>
    </xf>
    <xf numFmtId="0" fontId="0" fillId="0" borderId="58" xfId="0" applyFont="1" applyFill="1" applyBorder="1" applyAlignment="1">
      <alignment horizontal="left" vertical="center" wrapText="1" indent="3"/>
    </xf>
    <xf numFmtId="0" fontId="0" fillId="0" borderId="67" xfId="0" applyFont="1" applyFill="1" applyBorder="1" applyAlignment="1">
      <alignment horizontal="left" vertical="center" wrapText="1" indent="3"/>
    </xf>
    <xf numFmtId="0" fontId="0" fillId="0" borderId="128" xfId="0" applyFont="1" applyFill="1" applyBorder="1" applyAlignment="1">
      <alignment horizontal="justify" vertical="center" wrapText="1"/>
    </xf>
    <xf numFmtId="0" fontId="1" fillId="0" borderId="130" xfId="0" applyFont="1" applyFill="1" applyBorder="1" applyAlignment="1">
      <alignment horizontal="justify" vertical="center" wrapText="1"/>
    </xf>
    <xf numFmtId="0" fontId="0" fillId="0" borderId="128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/>
    </xf>
    <xf numFmtId="0" fontId="0" fillId="0" borderId="33" xfId="0" applyFont="1" applyFill="1" applyBorder="1" applyAlignment="1">
      <alignment horizontal="justify" vertical="center" wrapText="1"/>
    </xf>
    <xf numFmtId="0" fontId="1" fillId="0" borderId="45" xfId="0" applyFont="1" applyFill="1" applyBorder="1" applyAlignment="1">
      <alignment horizontal="justify" vertical="center" wrapText="1"/>
    </xf>
    <xf numFmtId="0" fontId="0" fillId="0" borderId="9" xfId="0" applyFont="1" applyFill="1" applyBorder="1" applyAlignment="1">
      <alignment horizontal="justify" vertical="center" wrapText="1"/>
    </xf>
    <xf numFmtId="0" fontId="1" fillId="0" borderId="20" xfId="0" applyFont="1" applyFill="1" applyBorder="1" applyAlignment="1">
      <alignment horizontal="justify" vertical="center" wrapText="1"/>
    </xf>
    <xf numFmtId="0" fontId="0" fillId="0" borderId="9" xfId="0" applyFont="1" applyFill="1" applyBorder="1" applyAlignment="1">
      <alignment vertical="center" wrapText="1"/>
    </xf>
    <xf numFmtId="0" fontId="0" fillId="0" borderId="133" xfId="0" applyFont="1" applyFill="1" applyBorder="1" applyAlignment="1">
      <alignment horizontal="center" vertical="center"/>
    </xf>
    <xf numFmtId="0" fontId="0" fillId="0" borderId="118" xfId="0" applyFont="1" applyFill="1" applyBorder="1" applyAlignment="1">
      <alignment horizontal="center" vertical="center" wrapText="1"/>
    </xf>
    <xf numFmtId="0" fontId="1" fillId="0" borderId="68" xfId="0" applyFont="1" applyFill="1" applyBorder="1" applyAlignment="1">
      <alignment horizontal="justify" vertical="center"/>
    </xf>
    <xf numFmtId="0" fontId="1" fillId="0" borderId="128" xfId="0" applyFont="1" applyFill="1" applyBorder="1" applyAlignment="1">
      <alignment horizontal="justify" vertical="center"/>
    </xf>
    <xf numFmtId="0" fontId="1" fillId="0" borderId="130" xfId="0" applyFont="1" applyFill="1" applyBorder="1" applyAlignment="1">
      <alignment horizontal="justify" vertical="center"/>
    </xf>
    <xf numFmtId="0" fontId="0" fillId="0" borderId="118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1" fillId="0" borderId="68" xfId="0" applyFont="1" applyFill="1" applyBorder="1" applyAlignment="1">
      <alignment vertical="center"/>
    </xf>
    <xf numFmtId="0" fontId="1" fillId="0" borderId="128" xfId="0" applyFont="1" applyFill="1" applyBorder="1" applyAlignment="1">
      <alignment vertical="center"/>
    </xf>
    <xf numFmtId="0" fontId="1" fillId="0" borderId="153" xfId="0" applyFont="1" applyFill="1" applyBorder="1" applyAlignment="1">
      <alignment horizontal="justify" vertical="center"/>
    </xf>
    <xf numFmtId="0" fontId="1" fillId="0" borderId="96" xfId="0" applyFont="1" applyFill="1" applyBorder="1" applyAlignment="1">
      <alignment horizontal="justify" vertical="center"/>
    </xf>
    <xf numFmtId="0" fontId="1" fillId="0" borderId="14" xfId="0" applyFont="1" applyFill="1" applyBorder="1" applyAlignment="1">
      <alignment horizontal="center" vertical="center"/>
    </xf>
    <xf numFmtId="2" fontId="0" fillId="0" borderId="155" xfId="0" applyNumberFormat="1" applyFont="1" applyFill="1" applyBorder="1" applyAlignment="1">
      <alignment horizontal="justify" vertical="center"/>
    </xf>
    <xf numFmtId="2" fontId="0" fillId="0" borderId="157" xfId="0" applyNumberFormat="1" applyFont="1" applyFill="1" applyBorder="1" applyAlignment="1">
      <alignment horizontal="justify" vertical="center"/>
    </xf>
    <xf numFmtId="2" fontId="0" fillId="0" borderId="154" xfId="0" applyNumberFormat="1" applyFont="1" applyFill="1" applyBorder="1" applyAlignment="1">
      <alignment horizontal="justify" vertical="center"/>
    </xf>
    <xf numFmtId="2" fontId="0" fillId="0" borderId="158" xfId="0" applyNumberFormat="1" applyFont="1" applyFill="1" applyBorder="1" applyAlignment="1">
      <alignment horizontal="justify" vertical="center"/>
    </xf>
    <xf numFmtId="0" fontId="0" fillId="0" borderId="0" xfId="4" applyFont="1" applyFill="1"/>
    <xf numFmtId="0" fontId="23" fillId="0" borderId="41" xfId="0" applyFont="1" applyFill="1" applyBorder="1" applyAlignment="1">
      <alignment vertical="center" wrapText="1"/>
    </xf>
    <xf numFmtId="0" fontId="23" fillId="0" borderId="78" xfId="0" applyFont="1" applyFill="1" applyBorder="1" applyAlignment="1">
      <alignment vertical="center" wrapText="1"/>
    </xf>
    <xf numFmtId="0" fontId="23" fillId="0" borderId="6" xfId="0" applyFont="1" applyFill="1" applyBorder="1" applyAlignment="1">
      <alignment vertical="center"/>
    </xf>
    <xf numFmtId="0" fontId="23" fillId="0" borderId="18" xfId="0" applyFont="1" applyFill="1" applyBorder="1" applyAlignment="1">
      <alignment vertical="center" wrapText="1"/>
    </xf>
    <xf numFmtId="0" fontId="25" fillId="0" borderId="18" xfId="0" applyFont="1" applyFill="1" applyBorder="1" applyAlignment="1">
      <alignment vertical="center"/>
    </xf>
    <xf numFmtId="0" fontId="26" fillId="0" borderId="6" xfId="0" applyFont="1" applyFill="1" applyBorder="1" applyAlignment="1">
      <alignment vertical="center"/>
    </xf>
    <xf numFmtId="0" fontId="26" fillId="0" borderId="9" xfId="0" applyFont="1" applyFill="1" applyBorder="1" applyAlignment="1">
      <alignment vertical="center"/>
    </xf>
    <xf numFmtId="0" fontId="25" fillId="0" borderId="20" xfId="0" applyFont="1" applyFill="1" applyBorder="1" applyAlignment="1">
      <alignment vertical="center" wrapText="1"/>
    </xf>
    <xf numFmtId="2" fontId="0" fillId="0" borderId="32" xfId="8" applyNumberFormat="1" applyFont="1" applyFill="1" applyBorder="1" applyAlignment="1">
      <alignment horizontal="center" vertical="center"/>
    </xf>
    <xf numFmtId="14" fontId="0" fillId="0" borderId="50" xfId="0" applyNumberFormat="1" applyFont="1" applyFill="1" applyBorder="1" applyAlignment="1" applyProtection="1">
      <alignment vertical="center"/>
      <protection locked="0"/>
    </xf>
    <xf numFmtId="49" fontId="0" fillId="0" borderId="55" xfId="0" applyNumberFormat="1" applyFont="1" applyFill="1" applyBorder="1" applyAlignment="1" applyProtection="1">
      <alignment vertical="center" wrapText="1"/>
      <protection locked="0"/>
    </xf>
    <xf numFmtId="1" fontId="0" fillId="0" borderId="55" xfId="0" applyNumberFormat="1" applyFont="1" applyFill="1" applyBorder="1" applyAlignment="1" applyProtection="1">
      <alignment horizontal="left" vertical="center" wrapText="1" indent="3"/>
      <protection locked="0"/>
    </xf>
    <xf numFmtId="1" fontId="0" fillId="0" borderId="55" xfId="0" applyNumberFormat="1" applyFont="1" applyFill="1" applyBorder="1" applyAlignment="1" applyProtection="1">
      <alignment vertical="center" wrapText="1"/>
      <protection locked="0"/>
    </xf>
    <xf numFmtId="49" fontId="0" fillId="0" borderId="29" xfId="0" applyNumberFormat="1" applyFont="1" applyFill="1" applyBorder="1" applyAlignment="1" applyProtection="1">
      <alignment vertical="center"/>
      <protection locked="0"/>
    </xf>
    <xf numFmtId="14" fontId="0" fillId="0" borderId="27" xfId="0" applyNumberFormat="1" applyFont="1" applyFill="1" applyBorder="1" applyAlignment="1" applyProtection="1">
      <alignment vertical="center"/>
      <protection locked="0"/>
    </xf>
    <xf numFmtId="2" fontId="1" fillId="0" borderId="69" xfId="0" applyNumberFormat="1" applyFont="1" applyFill="1" applyBorder="1" applyAlignment="1" applyProtection="1">
      <alignment horizontal="justify" vertical="center"/>
      <protection locked="0"/>
    </xf>
    <xf numFmtId="2" fontId="0" fillId="0" borderId="55" xfId="0" applyNumberFormat="1" applyFont="1" applyFill="1" applyBorder="1" applyAlignment="1" applyProtection="1">
      <alignment horizontal="justify" vertical="center"/>
      <protection locked="0"/>
    </xf>
    <xf numFmtId="2" fontId="0" fillId="0" borderId="98" xfId="0" applyNumberFormat="1" applyFont="1" applyFill="1" applyBorder="1" applyAlignment="1" applyProtection="1">
      <alignment horizontal="justify" vertical="center"/>
      <protection locked="0"/>
    </xf>
    <xf numFmtId="2" fontId="1" fillId="0" borderId="69" xfId="0" applyNumberFormat="1" applyFont="1" applyFill="1" applyBorder="1" applyAlignment="1" applyProtection="1">
      <alignment horizontal="justify" vertical="center" wrapText="1"/>
      <protection locked="0"/>
    </xf>
    <xf numFmtId="2" fontId="1" fillId="0" borderId="55" xfId="0" applyNumberFormat="1" applyFont="1" applyFill="1" applyBorder="1" applyAlignment="1" applyProtection="1">
      <alignment horizontal="justify" vertical="center" wrapText="1"/>
      <protection locked="0"/>
    </xf>
    <xf numFmtId="2" fontId="1" fillId="0" borderId="98" xfId="0" applyNumberFormat="1" applyFont="1" applyFill="1" applyBorder="1" applyAlignment="1" applyProtection="1">
      <alignment horizontal="justify" vertical="center" wrapText="1"/>
      <protection locked="0"/>
    </xf>
    <xf numFmtId="2" fontId="0" fillId="0" borderId="34" xfId="8" applyNumberFormat="1" applyFont="1" applyBorder="1" applyAlignment="1" applyProtection="1">
      <alignment horizontal="right"/>
      <protection locked="0"/>
    </xf>
    <xf numFmtId="2" fontId="1" fillId="0" borderId="64" xfId="0" applyNumberFormat="1" applyFont="1" applyFill="1" applyBorder="1" applyAlignment="1" applyProtection="1">
      <alignment horizontal="justify" vertical="center" wrapText="1"/>
      <protection locked="0"/>
    </xf>
    <xf numFmtId="2" fontId="1" fillId="0" borderId="29" xfId="0" applyNumberFormat="1" applyFont="1" applyFill="1" applyBorder="1" applyAlignment="1" applyProtection="1">
      <alignment horizontal="justify" vertical="center" wrapText="1"/>
      <protection locked="0"/>
    </xf>
    <xf numFmtId="2" fontId="1" fillId="0" borderId="89" xfId="0" applyNumberFormat="1" applyFont="1" applyFill="1" applyBorder="1" applyAlignment="1" applyProtection="1">
      <alignment horizontal="justify" vertical="center" wrapText="1"/>
      <protection locked="0"/>
    </xf>
    <xf numFmtId="2" fontId="1" fillId="0" borderId="137" xfId="0" applyNumberFormat="1" applyFont="1" applyFill="1" applyBorder="1" applyAlignment="1" applyProtection="1">
      <alignment horizontal="justify" vertical="center" wrapText="1"/>
      <protection locked="0"/>
    </xf>
    <xf numFmtId="2" fontId="0" fillId="0" borderId="56" xfId="0" applyNumberFormat="1" applyFont="1" applyFill="1" applyBorder="1" applyAlignment="1" applyProtection="1">
      <alignment horizontal="justify" vertical="center" wrapText="1"/>
      <protection locked="0"/>
    </xf>
    <xf numFmtId="2" fontId="0" fillId="0" borderId="58" xfId="0" applyNumberFormat="1" applyFont="1" applyFill="1" applyBorder="1" applyAlignment="1" applyProtection="1">
      <alignment horizontal="justify" vertical="center" wrapText="1"/>
      <protection locked="0"/>
    </xf>
    <xf numFmtId="2" fontId="1" fillId="0" borderId="56" xfId="0" applyNumberFormat="1" applyFont="1" applyFill="1" applyBorder="1" applyAlignment="1" applyProtection="1">
      <alignment horizontal="justify" vertical="center" wrapText="1"/>
      <protection locked="0"/>
    </xf>
    <xf numFmtId="2" fontId="1" fillId="0" borderId="58" xfId="0" applyNumberFormat="1" applyFont="1" applyFill="1" applyBorder="1" applyAlignment="1" applyProtection="1">
      <alignment horizontal="justify" vertical="center" wrapText="1"/>
      <protection locked="0"/>
    </xf>
    <xf numFmtId="2" fontId="0" fillId="0" borderId="65" xfId="0" applyNumberFormat="1" applyFont="1" applyFill="1" applyBorder="1" applyAlignment="1" applyProtection="1">
      <alignment horizontal="justify" vertical="center" wrapText="1"/>
      <protection locked="0"/>
    </xf>
    <xf numFmtId="2" fontId="0" fillId="0" borderId="67" xfId="0" applyNumberFormat="1" applyFont="1" applyFill="1" applyBorder="1" applyAlignment="1" applyProtection="1">
      <alignment horizontal="justify" vertical="center" wrapText="1"/>
      <protection locked="0"/>
    </xf>
    <xf numFmtId="2" fontId="1" fillId="0" borderId="47" xfId="0" applyNumberFormat="1" applyFont="1" applyFill="1" applyBorder="1" applyAlignment="1" applyProtection="1">
      <alignment horizontal="justify" vertical="center" wrapText="1"/>
      <protection locked="0"/>
    </xf>
    <xf numFmtId="2" fontId="1" fillId="0" borderId="32" xfId="0" applyNumberFormat="1" applyFont="1" applyFill="1" applyBorder="1" applyAlignment="1" applyProtection="1">
      <alignment horizontal="justify" vertical="center" wrapText="1"/>
      <protection locked="0"/>
    </xf>
    <xf numFmtId="2" fontId="1" fillId="0" borderId="90" xfId="0" applyNumberFormat="1" applyFont="1" applyFill="1" applyBorder="1" applyAlignment="1" applyProtection="1">
      <alignment horizontal="justify" vertical="center" wrapText="1"/>
      <protection locked="0"/>
    </xf>
    <xf numFmtId="2" fontId="0" fillId="0" borderId="62" xfId="0" applyNumberFormat="1" applyFont="1" applyFill="1" applyBorder="1" applyAlignment="1" applyProtection="1">
      <alignment horizontal="justify" vertical="center" wrapText="1"/>
      <protection locked="0"/>
    </xf>
    <xf numFmtId="2" fontId="1" fillId="0" borderId="62" xfId="0" applyNumberFormat="1" applyFont="1" applyFill="1" applyBorder="1" applyAlignment="1" applyProtection="1">
      <alignment horizontal="justify" vertical="center" wrapText="1"/>
      <protection locked="0"/>
    </xf>
    <xf numFmtId="2" fontId="0" fillId="0" borderId="74" xfId="0" applyNumberFormat="1" applyFont="1" applyFill="1" applyBorder="1" applyAlignment="1" applyProtection="1">
      <alignment horizontal="justify" vertical="center" wrapText="1"/>
      <protection locked="0"/>
    </xf>
    <xf numFmtId="2" fontId="1" fillId="0" borderId="28" xfId="0" applyNumberFormat="1" applyFont="1" applyFill="1" applyBorder="1" applyAlignment="1" applyProtection="1">
      <alignment horizontal="justify" vertical="center" wrapText="1"/>
      <protection locked="0"/>
    </xf>
    <xf numFmtId="2" fontId="0" fillId="0" borderId="69" xfId="0" applyNumberFormat="1" applyFont="1" applyFill="1" applyBorder="1" applyAlignment="1" applyProtection="1">
      <alignment horizontal="justify" vertical="center"/>
      <protection locked="0"/>
    </xf>
    <xf numFmtId="49" fontId="0" fillId="0" borderId="58" xfId="0" applyNumberFormat="1" applyFont="1" applyFill="1" applyBorder="1" applyAlignment="1" applyProtection="1">
      <alignment horizontal="left" vertical="center" indent="1"/>
      <protection locked="0"/>
    </xf>
    <xf numFmtId="2" fontId="0" fillId="0" borderId="70" xfId="0" applyNumberFormat="1" applyFont="1" applyFill="1" applyBorder="1" applyAlignment="1" applyProtection="1">
      <alignment horizontal="justify" vertical="center"/>
      <protection locked="0"/>
    </xf>
    <xf numFmtId="2" fontId="0" fillId="0" borderId="59" xfId="0" applyNumberFormat="1" applyFont="1" applyFill="1" applyBorder="1" applyAlignment="1" applyProtection="1">
      <alignment horizontal="justify" vertical="center"/>
      <protection locked="0"/>
    </xf>
    <xf numFmtId="2" fontId="0" fillId="0" borderId="92" xfId="0" applyNumberFormat="1" applyFont="1" applyFill="1" applyBorder="1" applyAlignment="1" applyProtection="1">
      <alignment horizontal="justify" vertical="center"/>
      <protection locked="0"/>
    </xf>
    <xf numFmtId="2" fontId="1" fillId="0" borderId="68" xfId="0" applyNumberFormat="1" applyFont="1" applyFill="1" applyBorder="1" applyAlignment="1" applyProtection="1">
      <alignment horizontal="justify" vertical="center" wrapText="1"/>
      <protection locked="0"/>
    </xf>
    <xf numFmtId="2" fontId="0" fillId="0" borderId="54" xfId="0" applyNumberFormat="1" applyFont="1" applyFill="1" applyBorder="1" applyAlignment="1" applyProtection="1">
      <alignment horizontal="justify" vertical="center" wrapText="1"/>
      <protection locked="0"/>
    </xf>
    <xf numFmtId="2" fontId="1" fillId="0" borderId="54" xfId="0" applyNumberFormat="1" applyFont="1" applyFill="1" applyBorder="1" applyAlignment="1" applyProtection="1">
      <alignment horizontal="justify" vertical="center" wrapText="1"/>
      <protection locked="0"/>
    </xf>
    <xf numFmtId="2" fontId="0" fillId="0" borderId="63" xfId="0" applyNumberFormat="1" applyFont="1" applyFill="1" applyBorder="1" applyAlignment="1" applyProtection="1">
      <alignment horizontal="justify" vertical="center" wrapText="1"/>
      <protection locked="0"/>
    </xf>
    <xf numFmtId="2" fontId="33" fillId="0" borderId="89" xfId="0" applyNumberFormat="1" applyFont="1" applyFill="1" applyBorder="1" applyAlignment="1" applyProtection="1">
      <alignment horizontal="justify" vertical="center" wrapText="1"/>
      <protection locked="0"/>
    </xf>
    <xf numFmtId="2" fontId="34" fillId="0" borderId="56" xfId="0" applyNumberFormat="1" applyFont="1" applyFill="1" applyBorder="1" applyAlignment="1" applyProtection="1">
      <alignment horizontal="justify" vertical="center" wrapText="1"/>
      <protection locked="0"/>
    </xf>
    <xf numFmtId="2" fontId="33" fillId="0" borderId="88" xfId="0" applyNumberFormat="1" applyFont="1" applyFill="1" applyBorder="1" applyAlignment="1" applyProtection="1">
      <alignment horizontal="justify" vertical="center" wrapText="1"/>
      <protection locked="0"/>
    </xf>
    <xf numFmtId="49" fontId="0" fillId="0" borderId="86" xfId="0" applyNumberFormat="1" applyFont="1" applyFill="1" applyBorder="1" applyAlignment="1" applyProtection="1">
      <alignment horizontal="left" vertical="center" indent="1"/>
      <protection locked="0"/>
    </xf>
    <xf numFmtId="2" fontId="1" fillId="0" borderId="49" xfId="0" applyNumberFormat="1" applyFont="1" applyFill="1" applyBorder="1" applyAlignment="1" applyProtection="1">
      <alignment horizontal="justify" vertical="center" wrapText="1"/>
      <protection locked="0"/>
    </xf>
    <xf numFmtId="2" fontId="1" fillId="0" borderId="81" xfId="0" applyNumberFormat="1" applyFont="1" applyFill="1" applyBorder="1" applyAlignment="1" applyProtection="1">
      <alignment horizontal="justify" vertical="center" wrapText="1"/>
      <protection locked="0"/>
    </xf>
    <xf numFmtId="2" fontId="1" fillId="0" borderId="53" xfId="0" applyNumberFormat="1" applyFont="1" applyFill="1" applyBorder="1" applyAlignment="1" applyProtection="1">
      <alignment horizontal="justify" vertical="center" wrapText="1"/>
      <protection locked="0"/>
    </xf>
    <xf numFmtId="2" fontId="0" fillId="0" borderId="82" xfId="0" applyNumberFormat="1" applyFont="1" applyFill="1" applyBorder="1" applyAlignment="1" applyProtection="1">
      <alignment horizontal="justify" vertical="center" wrapText="1"/>
      <protection locked="0"/>
    </xf>
    <xf numFmtId="2" fontId="0" fillId="0" borderId="83" xfId="0" applyNumberFormat="1" applyFont="1" applyFill="1" applyBorder="1" applyAlignment="1" applyProtection="1">
      <alignment horizontal="justify" vertical="center" wrapText="1"/>
      <protection locked="0"/>
    </xf>
    <xf numFmtId="2" fontId="0" fillId="0" borderId="84" xfId="0" applyNumberFormat="1" applyFont="1" applyFill="1" applyBorder="1" applyAlignment="1" applyProtection="1">
      <alignment horizontal="justify" vertical="center" wrapText="1"/>
      <protection locked="0"/>
    </xf>
    <xf numFmtId="2" fontId="1" fillId="0" borderId="1" xfId="0" applyNumberFormat="1" applyFont="1" applyFill="1" applyBorder="1" applyAlignment="1" applyProtection="1">
      <alignment horizontal="justify" vertical="center" wrapText="1"/>
      <protection locked="0"/>
    </xf>
    <xf numFmtId="2" fontId="1" fillId="0" borderId="89" xfId="0" applyNumberFormat="1" applyFont="1" applyFill="1" applyBorder="1" applyAlignment="1" applyProtection="1">
      <alignment horizontal="justify" vertical="center"/>
      <protection locked="0"/>
    </xf>
    <xf numFmtId="2" fontId="1" fillId="0" borderId="90" xfId="0" applyNumberFormat="1" applyFont="1" applyFill="1" applyBorder="1" applyAlignment="1" applyProtection="1">
      <alignment horizontal="justify" vertical="center"/>
      <protection locked="0"/>
    </xf>
    <xf numFmtId="2" fontId="1" fillId="0" borderId="137" xfId="0" applyNumberFormat="1" applyFont="1" applyFill="1" applyBorder="1" applyAlignment="1" applyProtection="1">
      <alignment horizontal="justify" vertical="center"/>
      <protection locked="0"/>
    </xf>
    <xf numFmtId="2" fontId="0" fillId="0" borderId="56" xfId="0" applyNumberFormat="1" applyFont="1" applyFill="1" applyBorder="1" applyAlignment="1" applyProtection="1">
      <alignment horizontal="justify" vertical="center"/>
      <protection locked="0"/>
    </xf>
    <xf numFmtId="2" fontId="0" fillId="0" borderId="62" xfId="0" applyNumberFormat="1" applyFont="1" applyFill="1" applyBorder="1" applyAlignment="1" applyProtection="1">
      <alignment horizontal="justify" vertical="center"/>
      <protection locked="0"/>
    </xf>
    <xf numFmtId="2" fontId="0" fillId="0" borderId="58" xfId="0" applyNumberFormat="1" applyFont="1" applyFill="1" applyBorder="1" applyAlignment="1" applyProtection="1">
      <alignment horizontal="justify" vertical="center"/>
      <protection locked="0"/>
    </xf>
    <xf numFmtId="2" fontId="0" fillId="0" borderId="88" xfId="0" applyNumberFormat="1" applyFont="1" applyFill="1" applyBorder="1" applyAlignment="1" applyProtection="1">
      <alignment horizontal="justify" vertical="center"/>
      <protection locked="0"/>
    </xf>
    <xf numFmtId="2" fontId="0" fillId="0" borderId="83" xfId="0" applyNumberFormat="1" applyFont="1" applyFill="1" applyBorder="1" applyAlignment="1" applyProtection="1">
      <alignment horizontal="justify" vertical="center"/>
      <protection locked="0"/>
    </xf>
    <xf numFmtId="2" fontId="0" fillId="0" borderId="84" xfId="0" applyNumberFormat="1" applyFont="1" applyFill="1" applyBorder="1" applyAlignment="1" applyProtection="1">
      <alignment horizontal="justify" vertical="center"/>
      <protection locked="0"/>
    </xf>
    <xf numFmtId="2" fontId="0" fillId="0" borderId="68" xfId="0" applyNumberFormat="1" applyFont="1" applyFill="1" applyBorder="1" applyAlignment="1" applyProtection="1">
      <alignment horizontal="justify" vertical="center" wrapText="1"/>
      <protection locked="0"/>
    </xf>
    <xf numFmtId="2" fontId="0" fillId="0" borderId="90" xfId="0" applyNumberFormat="1" applyFont="1" applyFill="1" applyBorder="1" applyAlignment="1" applyProtection="1">
      <alignment horizontal="justify" vertical="center" wrapText="1"/>
      <protection locked="0"/>
    </xf>
    <xf numFmtId="2" fontId="0" fillId="0" borderId="137" xfId="0" applyNumberFormat="1" applyFont="1" applyFill="1" applyBorder="1" applyAlignment="1" applyProtection="1">
      <alignment horizontal="justify" vertical="center" wrapText="1"/>
      <protection locked="0"/>
    </xf>
    <xf numFmtId="2" fontId="0" fillId="0" borderId="89" xfId="0" applyNumberFormat="1" applyFont="1" applyFill="1" applyBorder="1" applyAlignment="1" applyProtection="1">
      <alignment horizontal="justify" vertical="center" wrapText="1"/>
      <protection locked="0"/>
    </xf>
    <xf numFmtId="2" fontId="0" fillId="0" borderId="93" xfId="0" applyNumberFormat="1" applyFont="1" applyFill="1" applyBorder="1" applyAlignment="1" applyProtection="1">
      <alignment horizontal="justify" vertical="center" wrapText="1"/>
      <protection locked="0"/>
    </xf>
    <xf numFmtId="2" fontId="0" fillId="0" borderId="86" xfId="0" applyNumberFormat="1" applyFont="1" applyFill="1" applyBorder="1" applyAlignment="1" applyProtection="1">
      <alignment horizontal="justify" vertical="center" wrapText="1"/>
      <protection locked="0"/>
    </xf>
    <xf numFmtId="2" fontId="0" fillId="0" borderId="54" xfId="0" applyNumberFormat="1" applyFont="1" applyFill="1" applyBorder="1" applyAlignment="1" applyProtection="1">
      <alignment horizontal="justify" vertical="center"/>
      <protection locked="0"/>
    </xf>
    <xf numFmtId="2" fontId="0" fillId="0" borderId="86" xfId="0" applyNumberFormat="1" applyFont="1" applyFill="1" applyBorder="1" applyAlignment="1" applyProtection="1">
      <alignment horizontal="justify" vertical="center"/>
      <protection locked="0"/>
    </xf>
    <xf numFmtId="2" fontId="0" fillId="0" borderId="87" xfId="0" applyNumberFormat="1" applyFont="1" applyFill="1" applyBorder="1" applyAlignment="1" applyProtection="1">
      <alignment horizontal="justify" vertical="center" wrapText="1"/>
      <protection locked="0"/>
    </xf>
    <xf numFmtId="2" fontId="0" fillId="0" borderId="1" xfId="0" applyNumberFormat="1" applyFont="1" applyFill="1" applyBorder="1" applyAlignment="1" applyProtection="1">
      <alignment horizontal="justify" vertical="center"/>
      <protection locked="0"/>
    </xf>
    <xf numFmtId="2" fontId="0" fillId="0" borderId="28" xfId="0" applyNumberFormat="1" applyFont="1" applyFill="1" applyBorder="1" applyAlignment="1" applyProtection="1">
      <alignment horizontal="justify" vertical="center"/>
      <protection locked="0"/>
    </xf>
    <xf numFmtId="2" fontId="0" fillId="0" borderId="32" xfId="0" applyNumberFormat="1" applyFont="1" applyFill="1" applyBorder="1" applyAlignment="1" applyProtection="1">
      <alignment horizontal="justify" vertical="center"/>
      <protection locked="0"/>
    </xf>
    <xf numFmtId="2" fontId="0" fillId="0" borderId="47" xfId="0" applyNumberFormat="1" applyFont="1" applyFill="1" applyBorder="1" applyAlignment="1" applyProtection="1">
      <alignment horizontal="justify" vertical="center"/>
      <protection locked="0"/>
    </xf>
    <xf numFmtId="2" fontId="0" fillId="0" borderId="96" xfId="0" applyNumberFormat="1" applyFont="1" applyFill="1" applyBorder="1" applyAlignment="1" applyProtection="1">
      <alignment horizontal="justify" vertical="center"/>
      <protection locked="0"/>
    </xf>
    <xf numFmtId="2" fontId="1" fillId="0" borderId="1" xfId="0" applyNumberFormat="1" applyFont="1" applyFill="1" applyBorder="1" applyAlignment="1" applyProtection="1">
      <alignment horizontal="justify" vertical="center"/>
      <protection locked="0"/>
    </xf>
    <xf numFmtId="2" fontId="1" fillId="0" borderId="28" xfId="0" applyNumberFormat="1" applyFont="1" applyFill="1" applyBorder="1" applyAlignment="1" applyProtection="1">
      <alignment horizontal="justify" vertical="center"/>
      <protection locked="0"/>
    </xf>
    <xf numFmtId="2" fontId="1" fillId="0" borderId="32" xfId="0" applyNumberFormat="1" applyFont="1" applyFill="1" applyBorder="1" applyAlignment="1" applyProtection="1">
      <alignment horizontal="justify" vertical="center"/>
      <protection locked="0"/>
    </xf>
    <xf numFmtId="2" fontId="1" fillId="0" borderId="96" xfId="0" applyNumberFormat="1" applyFont="1" applyFill="1" applyBorder="1" applyAlignment="1" applyProtection="1">
      <alignment horizontal="justify" vertical="center"/>
      <protection locked="0"/>
    </xf>
    <xf numFmtId="2" fontId="0" fillId="0" borderId="137" xfId="0" applyNumberFormat="1" applyFill="1" applyBorder="1" applyProtection="1">
      <protection locked="0"/>
    </xf>
    <xf numFmtId="2" fontId="0" fillId="0" borderId="58" xfId="0" applyNumberFormat="1" applyFill="1" applyBorder="1" applyProtection="1">
      <protection locked="0"/>
    </xf>
    <xf numFmtId="2" fontId="0" fillId="0" borderId="67" xfId="0" applyNumberFormat="1" applyFill="1" applyBorder="1" applyProtection="1">
      <protection locked="0"/>
    </xf>
    <xf numFmtId="2" fontId="0" fillId="0" borderId="32" xfId="0" applyNumberFormat="1" applyFill="1" applyBorder="1" applyProtection="1">
      <protection locked="0"/>
    </xf>
    <xf numFmtId="2" fontId="0" fillId="0" borderId="47" xfId="0" applyNumberFormat="1" applyFont="1" applyFill="1" applyBorder="1" applyAlignment="1" applyProtection="1">
      <alignment horizontal="justify" vertical="center" wrapText="1"/>
      <protection locked="0"/>
    </xf>
    <xf numFmtId="2" fontId="0" fillId="0" borderId="28" xfId="0" applyNumberFormat="1" applyFont="1" applyFill="1" applyBorder="1" applyAlignment="1" applyProtection="1">
      <alignment horizontal="justify" vertical="center" wrapText="1"/>
      <protection locked="0"/>
    </xf>
    <xf numFmtId="2" fontId="0" fillId="0" borderId="32" xfId="0" applyNumberFormat="1" applyFont="1" applyFill="1" applyBorder="1" applyAlignment="1" applyProtection="1">
      <alignment horizontal="justify" vertical="center" wrapText="1"/>
      <protection locked="0"/>
    </xf>
    <xf numFmtId="2" fontId="0" fillId="0" borderId="49" xfId="0" applyNumberFormat="1" applyFont="1" applyFill="1" applyBorder="1" applyAlignment="1" applyProtection="1">
      <alignment horizontal="justify" vertical="center"/>
      <protection locked="0"/>
    </xf>
    <xf numFmtId="2" fontId="0" fillId="0" borderId="81" xfId="0" applyNumberFormat="1" applyFont="1" applyFill="1" applyBorder="1" applyAlignment="1" applyProtection="1">
      <alignment horizontal="justify" vertical="center"/>
      <protection locked="0"/>
    </xf>
    <xf numFmtId="2" fontId="0" fillId="0" borderId="85" xfId="0" applyNumberFormat="1" applyFont="1" applyFill="1" applyBorder="1" applyAlignment="1" applyProtection="1">
      <alignment horizontal="justify" vertical="center"/>
      <protection locked="0"/>
    </xf>
    <xf numFmtId="2" fontId="0" fillId="0" borderId="53" xfId="0" applyNumberFormat="1" applyFont="1" applyFill="1" applyBorder="1" applyAlignment="1" applyProtection="1">
      <alignment horizontal="justify" vertical="center"/>
      <protection locked="0"/>
    </xf>
    <xf numFmtId="2" fontId="0" fillId="0" borderId="65" xfId="0" applyNumberFormat="1" applyFont="1" applyFill="1" applyBorder="1" applyAlignment="1" applyProtection="1">
      <alignment horizontal="justify" vertical="center"/>
      <protection locked="0"/>
    </xf>
    <xf numFmtId="2" fontId="0" fillId="0" borderId="74" xfId="0" applyNumberFormat="1" applyFont="1" applyFill="1" applyBorder="1" applyAlignment="1" applyProtection="1">
      <alignment horizontal="justify" vertical="center"/>
      <protection locked="0"/>
    </xf>
    <xf numFmtId="2" fontId="0" fillId="0" borderId="87" xfId="0" applyNumberFormat="1" applyFont="1" applyFill="1" applyBorder="1" applyAlignment="1" applyProtection="1">
      <alignment horizontal="justify" vertical="center"/>
      <protection locked="0"/>
    </xf>
    <xf numFmtId="2" fontId="0" fillId="0" borderId="63" xfId="0" applyNumberFormat="1" applyFont="1" applyFill="1" applyBorder="1" applyAlignment="1" applyProtection="1">
      <alignment horizontal="justify" vertical="center"/>
      <protection locked="0"/>
    </xf>
    <xf numFmtId="2" fontId="0" fillId="0" borderId="67" xfId="0" applyNumberFormat="1" applyFont="1" applyFill="1" applyBorder="1" applyAlignment="1" applyProtection="1">
      <alignment horizontal="justify" vertical="center"/>
      <protection locked="0"/>
    </xf>
    <xf numFmtId="2" fontId="1" fillId="0" borderId="47" xfId="0" applyNumberFormat="1" applyFont="1" applyFill="1" applyBorder="1" applyAlignment="1" applyProtection="1">
      <alignment horizontal="justify" vertical="center"/>
      <protection locked="0"/>
    </xf>
    <xf numFmtId="2" fontId="0" fillId="0" borderId="89" xfId="0" applyNumberFormat="1" applyFont="1" applyFill="1" applyBorder="1" applyAlignment="1" applyProtection="1">
      <alignment horizontal="justify" vertical="center"/>
      <protection locked="0"/>
    </xf>
    <xf numFmtId="2" fontId="0" fillId="0" borderId="90" xfId="0" applyNumberFormat="1" applyFont="1" applyFill="1" applyBorder="1" applyAlignment="1" applyProtection="1">
      <alignment horizontal="justify" vertical="center"/>
      <protection locked="0"/>
    </xf>
    <xf numFmtId="2" fontId="0" fillId="0" borderId="137" xfId="0" applyNumberFormat="1" applyFont="1" applyFill="1" applyBorder="1" applyAlignment="1" applyProtection="1">
      <alignment horizontal="justify" vertical="center"/>
      <protection locked="0"/>
    </xf>
    <xf numFmtId="2" fontId="1" fillId="0" borderId="51" xfId="0" applyNumberFormat="1" applyFont="1" applyFill="1" applyBorder="1" applyAlignment="1" applyProtection="1">
      <alignment horizontal="justify" vertical="center"/>
      <protection locked="0"/>
    </xf>
    <xf numFmtId="2" fontId="1" fillId="0" borderId="53" xfId="0" applyNumberFormat="1" applyFont="1" applyFill="1" applyBorder="1" applyAlignment="1" applyProtection="1">
      <alignment horizontal="justify" vertical="center"/>
      <protection locked="0"/>
    </xf>
    <xf numFmtId="2" fontId="1" fillId="0" borderId="30" xfId="0" applyNumberFormat="1" applyFont="1" applyFill="1" applyBorder="1" applyAlignment="1" applyProtection="1">
      <alignment horizontal="justify" vertical="center"/>
      <protection locked="0"/>
    </xf>
    <xf numFmtId="2" fontId="1" fillId="0" borderId="13" xfId="0" applyNumberFormat="1" applyFont="1" applyFill="1" applyBorder="1" applyAlignment="1" applyProtection="1">
      <alignment horizontal="justify" vertical="center"/>
      <protection locked="0"/>
    </xf>
    <xf numFmtId="2" fontId="0" fillId="0" borderId="128" xfId="0" applyNumberFormat="1" applyFont="1" applyFill="1" applyBorder="1" applyAlignment="1" applyProtection="1">
      <alignment horizontal="justify" vertical="center"/>
      <protection locked="0"/>
    </xf>
    <xf numFmtId="2" fontId="0" fillId="0" borderId="148" xfId="0" applyNumberFormat="1" applyFont="1" applyFill="1" applyBorder="1" applyAlignment="1" applyProtection="1">
      <alignment horizontal="justify" vertical="center"/>
      <protection locked="0"/>
    </xf>
    <xf numFmtId="2" fontId="0" fillId="0" borderId="64" xfId="0" applyNumberFormat="1" applyFont="1" applyFill="1" applyBorder="1" applyAlignment="1" applyProtection="1">
      <alignment horizontal="justify" vertical="center"/>
      <protection locked="0"/>
    </xf>
    <xf numFmtId="2" fontId="0" fillId="0" borderId="130" xfId="0" applyNumberFormat="1" applyFont="1" applyFill="1" applyBorder="1" applyAlignment="1" applyProtection="1">
      <alignment horizontal="justify" vertical="center"/>
      <protection locked="0"/>
    </xf>
    <xf numFmtId="2" fontId="0" fillId="0" borderId="82" xfId="0" applyNumberFormat="1" applyFont="1" applyFill="1" applyBorder="1" applyAlignment="1" applyProtection="1">
      <alignment horizontal="justify" vertical="center"/>
      <protection locked="0"/>
    </xf>
    <xf numFmtId="2" fontId="1" fillId="0" borderId="152" xfId="0" applyNumberFormat="1" applyFont="1" applyFill="1" applyBorder="1" applyAlignment="1" applyProtection="1">
      <alignment horizontal="justify" vertical="center" wrapText="1"/>
      <protection locked="0"/>
    </xf>
    <xf numFmtId="2" fontId="1" fillId="0" borderId="129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130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62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58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74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67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28" xfId="0" applyNumberFormat="1" applyFont="1" applyFill="1" applyBorder="1" applyAlignment="1" applyProtection="1">
      <alignment horizontal="center" vertical="center"/>
      <protection locked="0"/>
    </xf>
    <xf numFmtId="2" fontId="0" fillId="0" borderId="32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51" xfId="0" applyNumberFormat="1" applyFont="1" applyFill="1" applyBorder="1" applyAlignment="1" applyProtection="1">
      <alignment horizontal="justify" vertical="center" wrapText="1"/>
      <protection locked="0"/>
    </xf>
    <xf numFmtId="2" fontId="1" fillId="0" borderId="22" xfId="0" applyNumberFormat="1" applyFont="1" applyFill="1" applyBorder="1" applyAlignment="1" applyProtection="1">
      <alignment horizontal="justify" vertical="center" wrapText="1"/>
      <protection locked="0"/>
    </xf>
    <xf numFmtId="2" fontId="1" fillId="0" borderId="45" xfId="0" applyNumberFormat="1" applyFont="1" applyFill="1" applyBorder="1" applyAlignment="1" applyProtection="1">
      <alignment horizontal="justify" vertical="center" wrapText="1"/>
      <protection locked="0"/>
    </xf>
    <xf numFmtId="2" fontId="1" fillId="0" borderId="129" xfId="0" applyNumberFormat="1" applyFont="1" applyFill="1" applyBorder="1" applyAlignment="1" applyProtection="1">
      <alignment horizontal="justify" vertical="center" wrapText="1"/>
      <protection locked="0"/>
    </xf>
    <xf numFmtId="2" fontId="1" fillId="0" borderId="130" xfId="0" applyNumberFormat="1" applyFont="1" applyFill="1" applyBorder="1" applyAlignment="1" applyProtection="1">
      <alignment horizontal="justify" vertical="center" wrapText="1"/>
      <protection locked="0"/>
    </xf>
    <xf numFmtId="2" fontId="0" fillId="0" borderId="134" xfId="0" applyNumberFormat="1" applyFont="1" applyFill="1" applyBorder="1" applyAlignment="1" applyProtection="1">
      <alignment horizontal="justify" vertical="center" wrapText="1"/>
      <protection locked="0"/>
    </xf>
    <xf numFmtId="2" fontId="0" fillId="0" borderId="19" xfId="0" applyNumberFormat="1" applyFont="1" applyFill="1" applyBorder="1" applyAlignment="1" applyProtection="1">
      <alignment horizontal="justify" vertical="center" wrapText="1"/>
      <protection locked="0"/>
    </xf>
    <xf numFmtId="2" fontId="0" fillId="0" borderId="20" xfId="0" applyNumberFormat="1" applyFont="1" applyFill="1" applyBorder="1" applyAlignment="1" applyProtection="1">
      <alignment horizontal="justify" vertical="center" wrapText="1"/>
      <protection locked="0"/>
    </xf>
    <xf numFmtId="2" fontId="1" fillId="0" borderId="134" xfId="0" applyNumberFormat="1" applyFont="1" applyFill="1" applyBorder="1" applyAlignment="1" applyProtection="1">
      <alignment horizontal="justify" vertical="center" wrapText="1"/>
      <protection locked="0"/>
    </xf>
    <xf numFmtId="2" fontId="1" fillId="0" borderId="148" xfId="0" applyNumberFormat="1" applyFont="1" applyFill="1" applyBorder="1" applyAlignment="1" applyProtection="1">
      <alignment horizontal="justify" vertical="center"/>
      <protection locked="0"/>
    </xf>
    <xf numFmtId="2" fontId="1" fillId="0" borderId="29" xfId="0" applyNumberFormat="1" applyFont="1" applyFill="1" applyBorder="1" applyAlignment="1" applyProtection="1">
      <alignment horizontal="justify" vertical="center"/>
      <protection locked="0"/>
    </xf>
    <xf numFmtId="2" fontId="1" fillId="0" borderId="70" xfId="0" applyNumberFormat="1" applyFont="1" applyFill="1" applyBorder="1" applyAlignment="1" applyProtection="1">
      <alignment horizontal="justify" vertical="center"/>
      <protection locked="0"/>
    </xf>
    <xf numFmtId="2" fontId="0" fillId="0" borderId="71" xfId="0" applyNumberFormat="1" applyFont="1" applyFill="1" applyBorder="1" applyAlignment="1" applyProtection="1">
      <alignment horizontal="justify" vertical="center"/>
      <protection locked="0"/>
    </xf>
    <xf numFmtId="2" fontId="1" fillId="0" borderId="150" xfId="0" applyNumberFormat="1" applyFont="1" applyFill="1" applyBorder="1" applyAlignment="1" applyProtection="1">
      <alignment horizontal="justify" vertical="center"/>
      <protection locked="0"/>
    </xf>
    <xf numFmtId="2" fontId="1" fillId="0" borderId="2" xfId="0" applyNumberFormat="1" applyFont="1" applyFill="1" applyBorder="1" applyAlignment="1" applyProtection="1">
      <alignment horizontal="justify" vertical="center"/>
      <protection locked="0"/>
    </xf>
    <xf numFmtId="2" fontId="1" fillId="0" borderId="84" xfId="0" applyNumberFormat="1" applyFont="1" applyFill="1" applyBorder="1" applyAlignment="1" applyProtection="1">
      <alignment horizontal="justify" vertical="center"/>
      <protection locked="0"/>
    </xf>
    <xf numFmtId="2" fontId="0" fillId="0" borderId="69" xfId="0" applyNumberFormat="1" applyFont="1" applyFill="1" applyBorder="1" applyAlignment="1" applyProtection="1">
      <alignment horizontal="justify" vertical="center" wrapText="1"/>
      <protection locked="0"/>
    </xf>
    <xf numFmtId="2" fontId="0" fillId="0" borderId="55" xfId="0" applyNumberFormat="1" applyFont="1" applyFill="1" applyBorder="1" applyAlignment="1" applyProtection="1">
      <alignment horizontal="justify" vertical="center" wrapText="1"/>
      <protection locked="0"/>
    </xf>
    <xf numFmtId="2" fontId="0" fillId="0" borderId="64" xfId="0" applyNumberFormat="1" applyFont="1" applyFill="1" applyBorder="1" applyAlignment="1" applyProtection="1">
      <alignment horizontal="justify" vertical="center" wrapText="1"/>
      <protection locked="0"/>
    </xf>
    <xf numFmtId="2" fontId="0" fillId="0" borderId="55" xfId="0" applyNumberFormat="1" applyFont="1" applyFill="1" applyBorder="1" applyAlignment="1" applyProtection="1">
      <alignment vertical="center" wrapText="1"/>
      <protection locked="0"/>
    </xf>
    <xf numFmtId="0" fontId="36" fillId="0" borderId="0" xfId="0" applyFont="1" applyAlignment="1">
      <alignment horizontal="center"/>
    </xf>
    <xf numFmtId="0" fontId="38" fillId="0" borderId="3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32" fillId="0" borderId="3" xfId="0" applyFont="1" applyBorder="1" applyAlignment="1">
      <alignment horizontal="center" vertical="center"/>
    </xf>
    <xf numFmtId="0" fontId="32" fillId="0" borderId="9" xfId="0" applyFont="1" applyBorder="1" applyAlignment="1">
      <alignment horizontal="center" vertical="center"/>
    </xf>
    <xf numFmtId="0" fontId="32" fillId="0" borderId="105" xfId="0" applyFont="1" applyBorder="1" applyAlignment="1">
      <alignment horizontal="center" vertical="center"/>
    </xf>
    <xf numFmtId="0" fontId="32" fillId="0" borderId="19" xfId="0" applyFont="1" applyBorder="1" applyAlignment="1">
      <alignment horizontal="center" vertical="center"/>
    </xf>
    <xf numFmtId="0" fontId="32" fillId="0" borderId="4" xfId="0" applyFont="1" applyBorder="1" applyAlignment="1">
      <alignment horizontal="center" vertical="center" wrapText="1"/>
    </xf>
    <xf numFmtId="0" fontId="32" fillId="0" borderId="39" xfId="0" applyFont="1" applyBorder="1" applyAlignment="1">
      <alignment horizontal="center" vertical="center" wrapText="1"/>
    </xf>
    <xf numFmtId="0" fontId="34" fillId="0" borderId="6" xfId="0" applyFont="1" applyBorder="1" applyAlignment="1">
      <alignment horizontal="left" vertical="center" wrapText="1" indent="3"/>
    </xf>
    <xf numFmtId="0" fontId="34" fillId="0" borderId="18" xfId="0" applyFont="1" applyBorder="1" applyAlignment="1">
      <alignment horizontal="left" vertical="center" wrapText="1" indent="3"/>
    </xf>
    <xf numFmtId="0" fontId="34" fillId="0" borderId="7" xfId="0" applyFont="1" applyBorder="1" applyAlignment="1">
      <alignment horizontal="left" vertical="center" wrapText="1" indent="3"/>
    </xf>
    <xf numFmtId="0" fontId="32" fillId="0" borderId="1" xfId="0" applyFont="1" applyFill="1" applyBorder="1" applyAlignment="1">
      <alignment vertical="center"/>
    </xf>
    <xf numFmtId="0" fontId="32" fillId="0" borderId="32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31" fillId="0" borderId="3" xfId="0" applyFont="1" applyFill="1" applyBorder="1" applyAlignment="1">
      <alignment horizontal="center" vertical="center"/>
    </xf>
    <xf numFmtId="0" fontId="31" fillId="0" borderId="14" xfId="0" applyFont="1" applyFill="1" applyBorder="1" applyAlignment="1">
      <alignment horizontal="center" vertical="center"/>
    </xf>
    <xf numFmtId="0" fontId="31" fillId="0" borderId="9" xfId="0" applyFont="1" applyFill="1" applyBorder="1" applyAlignment="1">
      <alignment horizontal="center" vertical="center"/>
    </xf>
    <xf numFmtId="0" fontId="31" fillId="0" borderId="20" xfId="0" applyFont="1" applyFill="1" applyBorder="1" applyAlignment="1">
      <alignment horizontal="center" vertical="center"/>
    </xf>
    <xf numFmtId="0" fontId="1" fillId="0" borderId="12" xfId="0" applyFont="1" applyFill="1" applyBorder="1" applyAlignment="1" applyProtection="1">
      <alignment horizontal="center" vertical="center"/>
    </xf>
    <xf numFmtId="0" fontId="1" fillId="0" borderId="13" xfId="0" applyFont="1" applyFill="1" applyBorder="1" applyAlignment="1" applyProtection="1">
      <alignment horizontal="center" vertical="center"/>
    </xf>
    <xf numFmtId="0" fontId="1" fillId="0" borderId="25" xfId="0" applyFont="1" applyFill="1" applyBorder="1" applyAlignment="1" applyProtection="1">
      <alignment horizontal="center" vertical="center"/>
    </xf>
    <xf numFmtId="0" fontId="1" fillId="0" borderId="27" xfId="0" applyFont="1" applyFill="1" applyBorder="1" applyAlignment="1" applyProtection="1">
      <alignment horizontal="center" vertical="center"/>
    </xf>
    <xf numFmtId="0" fontId="1" fillId="0" borderId="23" xfId="8" applyFont="1" applyFill="1" applyBorder="1" applyAlignment="1">
      <alignment horizontal="center"/>
    </xf>
    <xf numFmtId="0" fontId="1" fillId="0" borderId="29" xfId="8" applyFont="1" applyFill="1" applyBorder="1" applyAlignment="1">
      <alignment horizontal="center"/>
    </xf>
    <xf numFmtId="0" fontId="1" fillId="0" borderId="12" xfId="8" applyFont="1" applyFill="1" applyBorder="1" applyAlignment="1">
      <alignment horizontal="center" vertical="center"/>
    </xf>
    <xf numFmtId="0" fontId="1" fillId="0" borderId="13" xfId="8" applyFont="1" applyFill="1" applyBorder="1" applyAlignment="1">
      <alignment horizontal="center" vertical="center"/>
    </xf>
    <xf numFmtId="0" fontId="1" fillId="0" borderId="15" xfId="8" applyFont="1" applyFill="1" applyBorder="1" applyAlignment="1">
      <alignment horizontal="center" vertical="center"/>
    </xf>
    <xf numFmtId="0" fontId="1" fillId="0" borderId="16" xfId="8" applyFont="1" applyFill="1" applyBorder="1" applyAlignment="1">
      <alignment horizontal="center" vertical="center"/>
    </xf>
    <xf numFmtId="0" fontId="1" fillId="0" borderId="95" xfId="8" applyFont="1" applyFill="1" applyBorder="1" applyAlignment="1">
      <alignment horizontal="center" vertical="center"/>
    </xf>
    <xf numFmtId="0" fontId="1" fillId="0" borderId="23" xfId="8" applyFont="1" applyFill="1" applyBorder="1" applyAlignment="1">
      <alignment horizontal="center" vertical="center"/>
    </xf>
    <xf numFmtId="0" fontId="1" fillId="0" borderId="47" xfId="8" applyFont="1" applyFill="1" applyBorder="1" applyAlignment="1">
      <alignment horizontal="center" vertical="center"/>
    </xf>
    <xf numFmtId="0" fontId="1" fillId="0" borderId="47" xfId="8" applyFont="1" applyFill="1" applyBorder="1" applyAlignment="1">
      <alignment horizontal="center"/>
    </xf>
    <xf numFmtId="0" fontId="6" fillId="0" borderId="12" xfId="8" applyFill="1" applyBorder="1" applyAlignment="1">
      <alignment horizontal="center"/>
    </xf>
    <xf numFmtId="0" fontId="6" fillId="0" borderId="13" xfId="8" applyFill="1" applyBorder="1" applyAlignment="1">
      <alignment horizontal="center"/>
    </xf>
    <xf numFmtId="0" fontId="6" fillId="0" borderId="15" xfId="8" applyFill="1" applyBorder="1" applyAlignment="1">
      <alignment horizontal="center"/>
    </xf>
    <xf numFmtId="0" fontId="6" fillId="0" borderId="16" xfId="8" applyFill="1" applyBorder="1" applyAlignment="1">
      <alignment horizontal="center"/>
    </xf>
    <xf numFmtId="0" fontId="6" fillId="0" borderId="25" xfId="8" applyFill="1" applyBorder="1" applyAlignment="1">
      <alignment horizontal="center"/>
    </xf>
    <xf numFmtId="0" fontId="6" fillId="0" borderId="27" xfId="8" applyFill="1" applyBorder="1" applyAlignment="1">
      <alignment horizontal="center"/>
    </xf>
    <xf numFmtId="0" fontId="6" fillId="0" borderId="3" xfId="8" applyFill="1" applyBorder="1" applyAlignment="1">
      <alignment horizontal="center" wrapText="1"/>
    </xf>
    <xf numFmtId="0" fontId="6" fillId="0" borderId="4" xfId="8" applyFill="1" applyBorder="1" applyAlignment="1">
      <alignment horizontal="center" wrapText="1"/>
    </xf>
    <xf numFmtId="0" fontId="6" fillId="0" borderId="3" xfId="8" applyFont="1" applyFill="1" applyBorder="1" applyAlignment="1">
      <alignment horizontal="center" wrapText="1"/>
    </xf>
    <xf numFmtId="0" fontId="6" fillId="0" borderId="105" xfId="8" applyFill="1" applyBorder="1" applyAlignment="1">
      <alignment horizontal="center" wrapText="1"/>
    </xf>
    <xf numFmtId="0" fontId="6" fillId="0" borderId="14" xfId="8" applyFill="1" applyBorder="1" applyAlignment="1">
      <alignment horizontal="center" wrapText="1"/>
    </xf>
    <xf numFmtId="0" fontId="6" fillId="0" borderId="31" xfId="8" applyFill="1" applyBorder="1" applyAlignment="1">
      <alignment horizontal="center" vertical="center" wrapText="1"/>
    </xf>
    <xf numFmtId="0" fontId="6" fillId="0" borderId="24" xfId="8" applyFill="1" applyBorder="1" applyAlignment="1">
      <alignment horizontal="center" vertical="center" wrapText="1"/>
    </xf>
    <xf numFmtId="0" fontId="6" fillId="0" borderId="46" xfId="9" applyFill="1" applyBorder="1" applyAlignment="1">
      <alignment horizontal="center" vertical="center"/>
    </xf>
    <xf numFmtId="0" fontId="6" fillId="0" borderId="91" xfId="9" applyFill="1" applyBorder="1" applyAlignment="1">
      <alignment horizontal="center" vertical="center"/>
    </xf>
    <xf numFmtId="0" fontId="6" fillId="0" borderId="5" xfId="9" applyFill="1" applyBorder="1" applyAlignment="1">
      <alignment horizontal="center" vertical="center"/>
    </xf>
    <xf numFmtId="0" fontId="6" fillId="0" borderId="10" xfId="9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05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33" fillId="0" borderId="105" xfId="0" applyFont="1" applyFill="1" applyBorder="1" applyAlignment="1">
      <alignment horizontal="center" vertical="center" wrapText="1"/>
    </xf>
    <xf numFmtId="0" fontId="33" fillId="0" borderId="17" xfId="0" applyFont="1" applyFill="1" applyBorder="1" applyAlignment="1">
      <alignment horizontal="center" vertical="center" wrapText="1"/>
    </xf>
    <xf numFmtId="0" fontId="33" fillId="0" borderId="14" xfId="0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center" vertical="center" wrapText="1"/>
    </xf>
    <xf numFmtId="0" fontId="33" fillId="0" borderId="3" xfId="0" applyFont="1" applyFill="1" applyBorder="1" applyAlignment="1">
      <alignment horizontal="center" vertical="center" wrapText="1"/>
    </xf>
    <xf numFmtId="0" fontId="33" fillId="0" borderId="6" xfId="0" applyFont="1" applyFill="1" applyBorder="1" applyAlignment="1">
      <alignment horizontal="center" vertical="center" wrapText="1"/>
    </xf>
    <xf numFmtId="0" fontId="33" fillId="0" borderId="9" xfId="0" applyFont="1" applyFill="1" applyBorder="1" applyAlignment="1">
      <alignment horizontal="center" vertical="center" wrapText="1"/>
    </xf>
    <xf numFmtId="0" fontId="33" fillId="0" borderId="20" xfId="0" applyFont="1" applyFill="1" applyBorder="1" applyAlignment="1">
      <alignment horizontal="center" vertical="center" wrapText="1"/>
    </xf>
    <xf numFmtId="0" fontId="33" fillId="0" borderId="100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/>
    </xf>
    <xf numFmtId="0" fontId="9" fillId="0" borderId="30" xfId="1" applyFont="1" applyFill="1" applyBorder="1" applyAlignment="1">
      <alignment horizontal="center" vertical="center" wrapText="1"/>
    </xf>
    <xf numFmtId="0" fontId="9" fillId="0" borderId="33" xfId="1" applyFont="1" applyFill="1" applyBorder="1" applyAlignment="1">
      <alignment horizontal="center" vertical="center" wrapText="1"/>
    </xf>
    <xf numFmtId="0" fontId="9" fillId="0" borderId="43" xfId="1" applyFont="1" applyFill="1" applyBorder="1" applyAlignment="1">
      <alignment horizontal="center" vertical="center" wrapText="1"/>
    </xf>
    <xf numFmtId="0" fontId="9" fillId="0" borderId="45" xfId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left" vertical="center"/>
    </xf>
    <xf numFmtId="0" fontId="11" fillId="0" borderId="13" xfId="0" applyFont="1" applyFill="1" applyBorder="1" applyAlignment="1">
      <alignment horizontal="left" vertical="center"/>
    </xf>
    <xf numFmtId="0" fontId="11" fillId="0" borderId="15" xfId="0" applyFont="1" applyFill="1" applyBorder="1" applyAlignment="1">
      <alignment horizontal="left" vertical="center"/>
    </xf>
    <xf numFmtId="0" fontId="11" fillId="0" borderId="16" xfId="0" applyFont="1" applyFill="1" applyBorder="1" applyAlignment="1">
      <alignment horizontal="left" vertical="center"/>
    </xf>
    <xf numFmtId="0" fontId="11" fillId="0" borderId="25" xfId="0" applyFont="1" applyFill="1" applyBorder="1" applyAlignment="1">
      <alignment horizontal="left" vertical="center"/>
    </xf>
    <xf numFmtId="0" fontId="11" fillId="0" borderId="27" xfId="0" applyFont="1" applyFill="1" applyBorder="1" applyAlignment="1">
      <alignment horizontal="left" vertical="center"/>
    </xf>
    <xf numFmtId="0" fontId="1" fillId="0" borderId="46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9" fillId="0" borderId="13" xfId="1" applyFont="1" applyFill="1" applyBorder="1" applyAlignment="1">
      <alignment horizontal="center" vertical="center" wrapText="1"/>
    </xf>
    <xf numFmtId="0" fontId="9" fillId="0" borderId="16" xfId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 applyProtection="1">
      <alignment horizontal="left"/>
    </xf>
    <xf numFmtId="0" fontId="1" fillId="0" borderId="12" xfId="4" applyFont="1" applyFill="1" applyBorder="1" applyAlignment="1">
      <alignment horizontal="center" vertical="center" wrapText="1"/>
    </xf>
    <xf numFmtId="0" fontId="1" fillId="0" borderId="48" xfId="4" applyFont="1" applyFill="1" applyBorder="1" applyAlignment="1">
      <alignment horizontal="center" vertical="center" wrapText="1"/>
    </xf>
    <xf numFmtId="0" fontId="1" fillId="0" borderId="13" xfId="4" applyFont="1" applyFill="1" applyBorder="1" applyAlignment="1">
      <alignment horizontal="center" vertical="center" wrapText="1"/>
    </xf>
    <xf numFmtId="0" fontId="6" fillId="0" borderId="12" xfId="4" applyFont="1" applyFill="1" applyBorder="1" applyAlignment="1">
      <alignment wrapText="1"/>
    </xf>
    <xf numFmtId="0" fontId="0" fillId="0" borderId="13" xfId="0" applyFill="1" applyBorder="1" applyAlignment="1">
      <alignment wrapText="1"/>
    </xf>
    <xf numFmtId="0" fontId="0" fillId="0" borderId="15" xfId="0" applyFill="1" applyBorder="1" applyAlignment="1">
      <alignment wrapText="1"/>
    </xf>
    <xf numFmtId="0" fontId="0" fillId="0" borderId="16" xfId="0" applyFill="1" applyBorder="1" applyAlignment="1">
      <alignment wrapText="1"/>
    </xf>
    <xf numFmtId="0" fontId="0" fillId="0" borderId="25" xfId="0" applyFill="1" applyBorder="1" applyAlignment="1">
      <alignment wrapText="1"/>
    </xf>
    <xf numFmtId="0" fontId="0" fillId="0" borderId="27" xfId="0" applyFill="1" applyBorder="1" applyAlignment="1">
      <alignment wrapText="1"/>
    </xf>
    <xf numFmtId="0" fontId="1" fillId="0" borderId="23" xfId="4" applyFont="1" applyFill="1" applyBorder="1" applyAlignment="1">
      <alignment horizontal="center" vertical="center" wrapText="1"/>
    </xf>
    <xf numFmtId="0" fontId="1" fillId="0" borderId="38" xfId="4" applyFont="1" applyFill="1" applyBorder="1" applyAlignment="1">
      <alignment horizontal="center" vertical="center" wrapText="1"/>
    </xf>
    <xf numFmtId="0" fontId="14" fillId="0" borderId="38" xfId="0" applyFont="1" applyFill="1" applyBorder="1" applyAlignment="1">
      <alignment horizontal="center" vertical="center" wrapText="1"/>
    </xf>
    <xf numFmtId="0" fontId="14" fillId="0" borderId="29" xfId="0" applyFont="1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justify" vertical="center" wrapText="1"/>
    </xf>
    <xf numFmtId="0" fontId="1" fillId="0" borderId="14" xfId="0" applyFont="1" applyFill="1" applyBorder="1" applyAlignment="1">
      <alignment horizontal="justify" vertical="center" wrapText="1"/>
    </xf>
    <xf numFmtId="0" fontId="1" fillId="0" borderId="6" xfId="0" applyFont="1" applyFill="1" applyBorder="1" applyAlignment="1">
      <alignment horizontal="justify" vertical="center" wrapText="1"/>
    </xf>
    <xf numFmtId="0" fontId="1" fillId="0" borderId="18" xfId="0" applyFont="1" applyFill="1" applyBorder="1" applyAlignment="1">
      <alignment horizontal="justify" vertical="center" wrapText="1"/>
    </xf>
    <xf numFmtId="0" fontId="1" fillId="0" borderId="9" xfId="0" applyFont="1" applyFill="1" applyBorder="1" applyAlignment="1">
      <alignment horizontal="justify" vertical="center" wrapText="1"/>
    </xf>
    <xf numFmtId="0" fontId="1" fillId="0" borderId="20" xfId="0" applyFont="1" applyFill="1" applyBorder="1" applyAlignment="1">
      <alignment horizontal="justify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105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00" xfId="0" applyFont="1" applyFill="1" applyBorder="1" applyAlignment="1">
      <alignment horizontal="center" vertical="center" wrapText="1"/>
    </xf>
    <xf numFmtId="0" fontId="0" fillId="0" borderId="108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justify" vertical="center"/>
    </xf>
    <xf numFmtId="0" fontId="0" fillId="0" borderId="14" xfId="0" applyFont="1" applyFill="1" applyBorder="1" applyAlignment="1">
      <alignment horizontal="justify" vertical="center"/>
    </xf>
    <xf numFmtId="0" fontId="0" fillId="0" borderId="9" xfId="0" applyFont="1" applyFill="1" applyBorder="1" applyAlignment="1">
      <alignment horizontal="justify" vertical="center"/>
    </xf>
    <xf numFmtId="0" fontId="0" fillId="0" borderId="20" xfId="0" applyFont="1" applyFill="1" applyBorder="1" applyAlignment="1">
      <alignment horizontal="justify" vertical="center"/>
    </xf>
    <xf numFmtId="0" fontId="1" fillId="0" borderId="41" xfId="0" applyFont="1" applyFill="1" applyBorder="1" applyAlignment="1">
      <alignment horizontal="center" vertical="center" wrapText="1"/>
    </xf>
    <xf numFmtId="0" fontId="1" fillId="0" borderId="77" xfId="0" applyFont="1" applyFill="1" applyBorder="1" applyAlignment="1">
      <alignment horizontal="center" vertical="center" wrapText="1"/>
    </xf>
    <xf numFmtId="0" fontId="1" fillId="0" borderId="78" xfId="0" applyFont="1" applyFill="1" applyBorder="1" applyAlignment="1">
      <alignment horizontal="center" vertical="center" wrapText="1"/>
    </xf>
    <xf numFmtId="0" fontId="1" fillId="0" borderId="100" xfId="0" applyFont="1" applyFill="1" applyBorder="1" applyAlignment="1">
      <alignment horizontal="center" vertical="center" wrapText="1"/>
    </xf>
    <xf numFmtId="0" fontId="1" fillId="0" borderId="108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justify" vertical="center" wrapText="1"/>
    </xf>
    <xf numFmtId="0" fontId="0" fillId="0" borderId="14" xfId="0" applyFont="1" applyFill="1" applyBorder="1" applyAlignment="1">
      <alignment horizontal="justify" vertical="center" wrapText="1"/>
    </xf>
    <xf numFmtId="0" fontId="0" fillId="0" borderId="6" xfId="0" applyFont="1" applyFill="1" applyBorder="1" applyAlignment="1">
      <alignment horizontal="justify" vertical="center" wrapText="1"/>
    </xf>
    <xf numFmtId="0" fontId="0" fillId="0" borderId="18" xfId="0" applyFont="1" applyFill="1" applyBorder="1" applyAlignment="1">
      <alignment horizontal="justify" vertical="center" wrapText="1"/>
    </xf>
    <xf numFmtId="0" fontId="0" fillId="0" borderId="9" xfId="0" applyFont="1" applyFill="1" applyBorder="1" applyAlignment="1">
      <alignment horizontal="justify" vertical="center" wrapText="1"/>
    </xf>
    <xf numFmtId="0" fontId="0" fillId="0" borderId="20" xfId="0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103" xfId="0" applyFont="1" applyFill="1" applyBorder="1" applyAlignment="1">
      <alignment horizontal="center" vertical="center" wrapText="1"/>
    </xf>
    <xf numFmtId="0" fontId="1" fillId="0" borderId="99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75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95" xfId="0" applyFont="1" applyFill="1" applyBorder="1" applyAlignment="1">
      <alignment horizontal="center" vertical="center" wrapText="1"/>
    </xf>
    <xf numFmtId="0" fontId="1" fillId="0" borderId="142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vertical="center" wrapText="1"/>
    </xf>
    <xf numFmtId="0" fontId="29" fillId="0" borderId="14" xfId="0" applyFont="1" applyFill="1" applyBorder="1" applyAlignment="1">
      <alignment vertical="center" wrapText="1"/>
    </xf>
    <xf numFmtId="0" fontId="29" fillId="0" borderId="6" xfId="0" applyFont="1" applyFill="1" applyBorder="1" applyAlignment="1">
      <alignment vertical="center" wrapText="1"/>
    </xf>
    <xf numFmtId="0" fontId="29" fillId="0" borderId="18" xfId="0" applyFont="1" applyFill="1" applyBorder="1" applyAlignment="1">
      <alignment vertical="center" wrapText="1"/>
    </xf>
    <xf numFmtId="0" fontId="29" fillId="0" borderId="9" xfId="0" applyFont="1" applyFill="1" applyBorder="1" applyAlignment="1">
      <alignment vertical="center" wrapText="1"/>
    </xf>
    <xf numFmtId="0" fontId="29" fillId="0" borderId="20" xfId="0" applyFont="1" applyFill="1" applyBorder="1" applyAlignment="1">
      <alignment vertical="center" wrapText="1"/>
    </xf>
    <xf numFmtId="0" fontId="30" fillId="0" borderId="100" xfId="0" applyFont="1" applyFill="1" applyBorder="1" applyAlignment="1">
      <alignment horizontal="center" vertical="center" wrapText="1"/>
    </xf>
    <xf numFmtId="0" fontId="30" fillId="0" borderId="108" xfId="0" applyFont="1" applyFill="1" applyBorder="1" applyAlignment="1">
      <alignment horizontal="center" vertical="center" wrapText="1"/>
    </xf>
    <xf numFmtId="0" fontId="29" fillId="0" borderId="4" xfId="0" applyFont="1" applyFill="1" applyBorder="1" applyAlignment="1">
      <alignment horizontal="center" vertical="center"/>
    </xf>
    <xf numFmtId="0" fontId="29" fillId="0" borderId="37" xfId="0" applyFont="1" applyFill="1" applyBorder="1" applyAlignment="1">
      <alignment horizontal="center" vertical="center"/>
    </xf>
    <xf numFmtId="0" fontId="29" fillId="0" borderId="118" xfId="0" applyFont="1" applyFill="1" applyBorder="1" applyAlignment="1">
      <alignment horizontal="center" vertical="center"/>
    </xf>
    <xf numFmtId="0" fontId="1" fillId="0" borderId="105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00" xfId="0" applyFont="1" applyFill="1" applyBorder="1" applyAlignment="1">
      <alignment vertical="center"/>
    </xf>
    <xf numFmtId="0" fontId="0" fillId="0" borderId="105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" fillId="0" borderId="48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justify" vertical="center"/>
    </xf>
    <xf numFmtId="0" fontId="0" fillId="0" borderId="48" xfId="0" applyFont="1" applyFill="1" applyBorder="1" applyAlignment="1">
      <alignment horizontal="justify" vertical="center"/>
    </xf>
    <xf numFmtId="0" fontId="0" fillId="0" borderId="25" xfId="0" applyFont="1" applyFill="1" applyBorder="1" applyAlignment="1">
      <alignment horizontal="justify" vertical="center"/>
    </xf>
    <xf numFmtId="0" fontId="0" fillId="0" borderId="40" xfId="0" applyFont="1" applyFill="1" applyBorder="1" applyAlignment="1">
      <alignment horizontal="justify" vertical="center"/>
    </xf>
    <xf numFmtId="0" fontId="1" fillId="0" borderId="3" xfId="0" applyFont="1" applyFill="1" applyBorder="1" applyAlignment="1">
      <alignment horizontal="justify" vertical="center"/>
    </xf>
    <xf numFmtId="0" fontId="1" fillId="0" borderId="14" xfId="0" applyFont="1" applyFill="1" applyBorder="1" applyAlignment="1">
      <alignment horizontal="justify" vertical="center"/>
    </xf>
    <xf numFmtId="0" fontId="1" fillId="0" borderId="9" xfId="0" applyFont="1" applyFill="1" applyBorder="1" applyAlignment="1">
      <alignment horizontal="justify" vertical="center"/>
    </xf>
    <xf numFmtId="0" fontId="1" fillId="0" borderId="20" xfId="0" applyFont="1" applyFill="1" applyBorder="1" applyAlignment="1">
      <alignment horizontal="justify" vertical="center"/>
    </xf>
    <xf numFmtId="0" fontId="23" fillId="0" borderId="3" xfId="0" applyFont="1" applyFill="1" applyBorder="1" applyAlignment="1">
      <alignment vertical="center" wrapText="1"/>
    </xf>
    <xf numFmtId="0" fontId="23" fillId="0" borderId="14" xfId="0" applyFont="1" applyFill="1" applyBorder="1" applyAlignment="1">
      <alignment vertical="center" wrapText="1"/>
    </xf>
    <xf numFmtId="0" fontId="23" fillId="0" borderId="6" xfId="0" applyFont="1" applyFill="1" applyBorder="1" applyAlignment="1">
      <alignment vertical="center" wrapText="1"/>
    </xf>
    <xf numFmtId="0" fontId="23" fillId="0" borderId="18" xfId="0" applyFont="1" applyFill="1" applyBorder="1" applyAlignment="1">
      <alignment vertical="center" wrapText="1"/>
    </xf>
    <xf numFmtId="0" fontId="23" fillId="0" borderId="9" xfId="0" applyFont="1" applyFill="1" applyBorder="1" applyAlignment="1">
      <alignment vertical="center" wrapText="1"/>
    </xf>
    <xf numFmtId="0" fontId="23" fillId="0" borderId="20" xfId="0" applyFont="1" applyFill="1" applyBorder="1" applyAlignment="1">
      <alignment vertical="center" wrapText="1"/>
    </xf>
    <xf numFmtId="0" fontId="23" fillId="0" borderId="100" xfId="0" applyFont="1" applyBorder="1" applyAlignment="1">
      <alignment horizontal="center" vertical="center" wrapText="1"/>
    </xf>
    <xf numFmtId="0" fontId="23" fillId="0" borderId="105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08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</cellXfs>
  <cellStyles count="16">
    <cellStyle name="Hiperłącze" xfId="12" builtinId="8"/>
    <cellStyle name="Normal 2 2 2" xfId="1"/>
    <cellStyle name="Normal 2_CEBS 2009 38 Annex 1 (CP06rev2 FINREP templates)" xfId="2"/>
    <cellStyle name="Normalny" xfId="0" builtinId="0"/>
    <cellStyle name="Normalny 11" xfId="11"/>
    <cellStyle name="Normalny 2" xfId="5"/>
    <cellStyle name="Normalny 3" xfId="6"/>
    <cellStyle name="Normalny 7" xfId="4"/>
    <cellStyle name="Normalny 8" xfId="3"/>
    <cellStyle name="Normalny 8 2" xfId="8"/>
    <cellStyle name="Normalny 8 3" xfId="9"/>
    <cellStyle name="Normalny 8_BA02" xfId="13"/>
    <cellStyle name="Normalny 9" xfId="10"/>
    <cellStyle name="Walutowy 2" xfId="7"/>
    <cellStyle name="Walutowy 2 2" xfId="15"/>
    <cellStyle name="Walutowy 3" xfId="14"/>
  </cellStyles>
  <dxfs count="228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tyles" Target="styles.xml"/><Relationship Id="rId58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customXml" Target="../customXml/item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0"/>
  <sheetViews>
    <sheetView tabSelected="1" zoomScale="90" zoomScaleNormal="90" workbookViewId="0">
      <selection activeCell="C80" sqref="C80"/>
    </sheetView>
  </sheetViews>
  <sheetFormatPr defaultRowHeight="15" x14ac:dyDescent="0.25"/>
  <cols>
    <col min="1" max="1" width="10.5703125" bestFit="1" customWidth="1"/>
    <col min="2" max="2" width="30.140625" bestFit="1" customWidth="1"/>
    <col min="3" max="3" width="60" style="139" customWidth="1"/>
    <col min="4" max="4" width="6.85546875" style="405" bestFit="1" customWidth="1"/>
    <col min="5" max="5" width="35.5703125" style="139" bestFit="1" customWidth="1"/>
    <col min="6" max="6" width="19.140625" bestFit="1" customWidth="1"/>
    <col min="7" max="7" width="19.42578125" customWidth="1"/>
    <col min="8" max="8" width="34.140625" bestFit="1" customWidth="1"/>
    <col min="13" max="13" width="12.7109375" bestFit="1" customWidth="1"/>
  </cols>
  <sheetData>
    <row r="1" spans="1:8" ht="23.25" x14ac:dyDescent="0.35">
      <c r="C1" s="459" t="s">
        <v>1962</v>
      </c>
      <c r="D1" s="460"/>
      <c r="E1" s="459"/>
      <c r="F1" s="461"/>
      <c r="G1" s="461"/>
      <c r="H1" s="462" t="str">
        <f>IF(COUNTBLANK(H5:H88)=83,"",IF(AND(COUNTIFS(H5:H88,"Weryfikacja formuły OK")=83,COUNTIFS('ZESTAWIENIE FORMULARZY'!G6:G54,"Zweryfikowany poprawnie")=49),"Skoroszyt jest zwalidowany poprawnie","Skoroszyt zwiera błędy"))</f>
        <v>Skoroszyt zwiera błędy</v>
      </c>
    </row>
    <row r="3" spans="1:8" ht="18.75" x14ac:dyDescent="0.3">
      <c r="C3" s="848" t="s">
        <v>1720</v>
      </c>
      <c r="D3" s="848"/>
      <c r="E3" s="848"/>
      <c r="F3" s="848"/>
    </row>
    <row r="4" spans="1:8" x14ac:dyDescent="0.25">
      <c r="A4" s="396" t="s">
        <v>1963</v>
      </c>
      <c r="B4" s="396" t="s">
        <v>1721</v>
      </c>
      <c r="C4" s="397" t="s">
        <v>1722</v>
      </c>
      <c r="D4" s="398" t="s">
        <v>1723</v>
      </c>
      <c r="E4" s="397" t="s">
        <v>1722</v>
      </c>
      <c r="F4" s="396" t="s">
        <v>1724</v>
      </c>
      <c r="G4" s="451" t="s">
        <v>1910</v>
      </c>
      <c r="H4" s="452" t="s">
        <v>1911</v>
      </c>
    </row>
    <row r="5" spans="1:8" x14ac:dyDescent="0.25">
      <c r="A5" s="396" t="s">
        <v>1964</v>
      </c>
      <c r="B5" s="456" t="s">
        <v>1725</v>
      </c>
      <c r="C5" s="457" t="s">
        <v>1726</v>
      </c>
      <c r="D5" s="458" t="s">
        <v>1727</v>
      </c>
      <c r="E5" s="457" t="s">
        <v>1728</v>
      </c>
      <c r="F5" s="456">
        <v>0</v>
      </c>
      <c r="G5" s="456" t="s">
        <v>1909</v>
      </c>
      <c r="H5" s="453" t="str">
        <f>IF(AND(ISBLANK('BA02'!D49),ISBLANK(IK02A!D41)),"W trakcie weryfikacji",IF(ROUND((IK02A.21._B)-(BA02.10._A),2)=0, "Weryfikacja formuły OK","Błędna wartość formuły walidacyjnej"))</f>
        <v>Weryfikacja formuły OK</v>
      </c>
    </row>
    <row r="6" spans="1:8" x14ac:dyDescent="0.25">
      <c r="A6" s="396" t="s">
        <v>1965</v>
      </c>
      <c r="B6" s="456" t="s">
        <v>1725</v>
      </c>
      <c r="C6" s="457" t="s">
        <v>1729</v>
      </c>
      <c r="D6" s="458" t="s">
        <v>1727</v>
      </c>
      <c r="E6" s="457" t="s">
        <v>1728</v>
      </c>
      <c r="F6" s="456">
        <v>0</v>
      </c>
      <c r="G6" s="456" t="s">
        <v>1909</v>
      </c>
      <c r="H6" s="453" t="str">
        <f>IF(AND(ISBLANK('BA02'!D49),ISBLANK('BP02'!D45)),"W trakcie weryfikacji",IF(ROUND((BP02.14._A)-(BA02.10._A),2)=0, "Weryfikacja formuły OK","Błędna wartość formuły walidacyjnej"))</f>
        <v>Weryfikacja formuły OK</v>
      </c>
    </row>
    <row r="7" spans="1:8" x14ac:dyDescent="0.25">
      <c r="A7" s="396" t="s">
        <v>1966</v>
      </c>
      <c r="B7" s="456" t="s">
        <v>1725</v>
      </c>
      <c r="C7" s="457" t="s">
        <v>1730</v>
      </c>
      <c r="D7" s="458" t="s">
        <v>1727</v>
      </c>
      <c r="E7" s="457" t="s">
        <v>1728</v>
      </c>
      <c r="F7" s="456">
        <v>0</v>
      </c>
      <c r="G7" s="456" t="s">
        <v>1909</v>
      </c>
      <c r="H7" s="453" t="str">
        <f>IF(AND(ISBLANK('BA02'!D49),ISBLANK('PLK02'!D46)),"W trakcie weryfikacji",IF(ROUND((PLK02.2._A)-(BA02.10._A),2)=0, "Weryfikacja formuły OK","Błędna wartość formuły walidacyjnej"))</f>
        <v>Weryfikacja formuły OK</v>
      </c>
    </row>
    <row r="8" spans="1:8" ht="30" x14ac:dyDescent="0.25">
      <c r="A8" s="396" t="s">
        <v>1967</v>
      </c>
      <c r="B8" s="456" t="s">
        <v>198</v>
      </c>
      <c r="C8" s="457" t="s">
        <v>1809</v>
      </c>
      <c r="D8" s="458" t="s">
        <v>1727</v>
      </c>
      <c r="E8" s="457" t="s">
        <v>1808</v>
      </c>
      <c r="F8" s="456">
        <v>0</v>
      </c>
      <c r="G8" s="456" t="s">
        <v>1909</v>
      </c>
      <c r="H8" s="453" t="str">
        <f>IF(AND(ISBLANK('BA02'!D49),ISBLANK('DPW03'!D17)),"W trakcie weryfikacji",IF(ROUND((DPW03.4._B+DPW03.4._D+DPW03.4._F+DPW03.4._H+DPW03.4._J+DPW03.4._L+DPW03.4._N)-(BA02.2.1.2._A+BA02.2.2.2._A+BA02.3.2._A+BA02.4.2._A+BA02.5.1._A),2)=0, "Weryfikacja formuły OK","Błędna wartość formuły walidacyjnej"))</f>
        <v>Weryfikacja formuły OK</v>
      </c>
    </row>
    <row r="9" spans="1:8" x14ac:dyDescent="0.25">
      <c r="A9" s="396" t="s">
        <v>1968</v>
      </c>
      <c r="B9" s="456" t="s">
        <v>1841</v>
      </c>
      <c r="C9" s="457" t="s">
        <v>1842</v>
      </c>
      <c r="D9" s="458" t="s">
        <v>1727</v>
      </c>
      <c r="E9" s="457" t="s">
        <v>1843</v>
      </c>
      <c r="F9" s="456">
        <v>0</v>
      </c>
      <c r="G9" s="456" t="s">
        <v>1909</v>
      </c>
      <c r="H9" s="453" t="str">
        <f>IF(AND(ISBLANK('BA02'!D49),ISBLANK(IK02A!D41)),"W trakcie weryfikacji",IF(ROUND((IK02A.5._B)-(BA02.9.1._A),2)=0, "Weryfikacja formuły OK","Błędna wartość formuły walidacyjnej"))</f>
        <v>Weryfikacja formuły OK</v>
      </c>
    </row>
    <row r="10" spans="1:8" x14ac:dyDescent="0.25">
      <c r="A10" s="396" t="s">
        <v>1969</v>
      </c>
      <c r="B10" s="456" t="s">
        <v>2</v>
      </c>
      <c r="C10" s="457" t="s">
        <v>1736</v>
      </c>
      <c r="D10" s="458" t="s">
        <v>1727</v>
      </c>
      <c r="E10" s="457" t="s">
        <v>1948</v>
      </c>
      <c r="F10" s="456">
        <v>0</v>
      </c>
      <c r="G10" s="456" t="s">
        <v>1909</v>
      </c>
      <c r="H10" s="453" t="str">
        <f>IF(AND(ISBLANK('BP02'!D45),ISBLANK('FWW01'!D50)),"W trakcie weryfikacji",IF(ROUND((FWW01.1._A)-(BP02.8._A),2)=0,"Weryfikacja formuły OK","Błędna wartość formuły walidacyjnej"))</f>
        <v>Weryfikacja formuły OK</v>
      </c>
    </row>
    <row r="11" spans="1:8" x14ac:dyDescent="0.25">
      <c r="A11" s="396" t="s">
        <v>1970</v>
      </c>
      <c r="B11" s="456" t="s">
        <v>3</v>
      </c>
      <c r="C11" s="457" t="s">
        <v>1737</v>
      </c>
      <c r="D11" s="458" t="s">
        <v>1727</v>
      </c>
      <c r="E11" s="457" t="s">
        <v>1738</v>
      </c>
      <c r="F11" s="456">
        <v>0</v>
      </c>
      <c r="G11" s="456" t="s">
        <v>1909</v>
      </c>
      <c r="H11" s="453" t="str">
        <f>IF(AND(ISBLANK('BP02'!D45),ISBLANK('FWW01'!D50)),"W trakcie weryfikacji",IF(ROUND((FWW01.2._A)-(BP02.9._A),2)=0, "Weryfikacja formuły OK","Błędna wartość formuły walidacyjnej"))</f>
        <v>Weryfikacja formuły OK</v>
      </c>
    </row>
    <row r="12" spans="1:8" x14ac:dyDescent="0.25">
      <c r="A12" s="396" t="s">
        <v>1971</v>
      </c>
      <c r="B12" s="456" t="s">
        <v>100</v>
      </c>
      <c r="C12" s="457" t="s">
        <v>1734</v>
      </c>
      <c r="D12" s="458" t="s">
        <v>1727</v>
      </c>
      <c r="E12" s="457" t="s">
        <v>1735</v>
      </c>
      <c r="F12" s="456">
        <v>0</v>
      </c>
      <c r="G12" s="456" t="s">
        <v>1909</v>
      </c>
      <c r="H12" s="453" t="str">
        <f>IF(AND(ISBLANK('PLK02'!D46),ISBLANK('FWW01'!D50)),"W trakcie weryfikacji",IF(ROUND((PLK02.1._A)-(FWW01.18._A),2)=0,"Weryfikacja formuły OK","Błędna wartość formuły walidacyjnej"))</f>
        <v>Weryfikacja formuły OK</v>
      </c>
    </row>
    <row r="13" spans="1:8" ht="30" x14ac:dyDescent="0.25">
      <c r="A13" s="396" t="s">
        <v>1972</v>
      </c>
      <c r="B13" s="456" t="s">
        <v>393</v>
      </c>
      <c r="C13" s="457" t="s">
        <v>1811</v>
      </c>
      <c r="D13" s="458" t="s">
        <v>1727</v>
      </c>
      <c r="E13" s="457" t="s">
        <v>1810</v>
      </c>
      <c r="F13" s="456">
        <v>0</v>
      </c>
      <c r="G13" s="456" t="s">
        <v>1909</v>
      </c>
      <c r="H13" s="453" t="str">
        <f>IF(AND(ISBLANK(IK02A!D41),ISBLANK('BA02'!D49)),"W trakcie weryfikacji",IF(ROUND((IK02A.4._B+IK02A.14._B+IK02A.18._B+IK02A.19.1._B+IK02A.20.1._B)-(BA02.2.1.1._A+BA02.2.2.1._A+BA02.3.1._A),2)=0,"Weryfikacja formuły OK","Błędna wartość formuły walidacyjnej"))</f>
        <v>Weryfikacja formuły OK</v>
      </c>
    </row>
    <row r="14" spans="1:8" ht="30" x14ac:dyDescent="0.25">
      <c r="A14" s="396" t="s">
        <v>1973</v>
      </c>
      <c r="B14" s="456" t="s">
        <v>87</v>
      </c>
      <c r="C14" s="457" t="s">
        <v>1812</v>
      </c>
      <c r="D14" s="458" t="s">
        <v>1727</v>
      </c>
      <c r="E14" s="457" t="s">
        <v>1813</v>
      </c>
      <c r="F14" s="456">
        <v>0</v>
      </c>
      <c r="G14" s="456" t="s">
        <v>1909</v>
      </c>
      <c r="H14" s="453" t="str">
        <f>IF(AND(ISBLANK(NKIP01!D19),ISBLANK('BA02'!D49)),"W trakcie weryfikacji",IF(ROUND((NKIP01.8._C+NKIP01.8._F+NKIP01.8._I+NKIP01.8._L+NKIP01.8._O+NKIP01.8._S+NKIP01.8._V)-(BA02.4._A),2)=0,"Weryfikacja formuły OK","Błędna wartość formuły walidacyjnej"))</f>
        <v>Weryfikacja formuły OK</v>
      </c>
    </row>
    <row r="15" spans="1:8" ht="30" x14ac:dyDescent="0.25">
      <c r="A15" s="396" t="s">
        <v>1974</v>
      </c>
      <c r="B15" s="456" t="s">
        <v>87</v>
      </c>
      <c r="C15" s="457" t="s">
        <v>1950</v>
      </c>
      <c r="D15" s="458" t="s">
        <v>1727</v>
      </c>
      <c r="E15" s="457" t="s">
        <v>1813</v>
      </c>
      <c r="F15" s="456">
        <v>0</v>
      </c>
      <c r="G15" s="456" t="s">
        <v>1909</v>
      </c>
      <c r="H15" s="453" t="str">
        <f>IF(AND(ISBLANK(NKIP02!D19),ISBLANK('BA02'!D49)),"W trakcie weryfikacji",IF(ROUND((NKIP02.7._C+NKIP02.7._F+NKIP02.7._I+NKIP02.7._L+NKIP02.7._O+NKIP02.7._S+NKIP02.7._V)-(BA02.4._A),2)=0,"Weryfikacja formuły OK","Błędna wartość formuły walidacyjnej"))</f>
        <v>Weryfikacja formuły OK</v>
      </c>
    </row>
    <row r="16" spans="1:8" ht="30" x14ac:dyDescent="0.25">
      <c r="A16" s="396" t="s">
        <v>1975</v>
      </c>
      <c r="B16" s="456" t="s">
        <v>87</v>
      </c>
      <c r="C16" s="457" t="s">
        <v>1814</v>
      </c>
      <c r="D16" s="458" t="s">
        <v>1727</v>
      </c>
      <c r="E16" s="457" t="s">
        <v>1813</v>
      </c>
      <c r="F16" s="456">
        <v>0</v>
      </c>
      <c r="G16" s="456" t="s">
        <v>1909</v>
      </c>
      <c r="H16" s="453" t="str">
        <f>IF(AND(ISBLANK(NKIP03!D20),ISBLANK('BA02'!D49)),"W trakcie weryfikacji",IF(ROUND((NKIP03.8._B+NKIP03.8._D+NKIP03.8._F+NKIP03.8._J+NKIP03.8._N+NKIP03.8._R)-(BA02.4._A),2)=0,"Weryfikacja formuły OK","Błędna wartość formuły walidacyjnej"))</f>
        <v>Weryfikacja formuły OK</v>
      </c>
    </row>
    <row r="17" spans="1:8" ht="30" x14ac:dyDescent="0.25">
      <c r="A17" s="396" t="s">
        <v>1976</v>
      </c>
      <c r="B17" s="456" t="s">
        <v>87</v>
      </c>
      <c r="C17" s="457" t="s">
        <v>1949</v>
      </c>
      <c r="D17" s="458" t="s">
        <v>1727</v>
      </c>
      <c r="E17" s="457" t="s">
        <v>1813</v>
      </c>
      <c r="F17" s="456">
        <v>0</v>
      </c>
      <c r="G17" s="456" t="s">
        <v>1909</v>
      </c>
      <c r="H17" s="453" t="str">
        <f>IF(AND(ISBLANK(NKIP04!D20),ISBLANK('BA02'!D49)),"W trakcie weryfikacji",IF(ROUND((NKIP04.7._B+NKIP04.7._D+NKIP04.7._F+NKIP04.7._J+NKIP04.7._N+NKIP04.7._R)-(BA02.4._A),2)=0,"Weryfikacja formuły OK","Błędna wartość formuły walidacyjnej"))</f>
        <v>Weryfikacja formuły OK</v>
      </c>
    </row>
    <row r="18" spans="1:8" x14ac:dyDescent="0.25">
      <c r="A18" s="396" t="s">
        <v>1977</v>
      </c>
      <c r="B18" s="456" t="s">
        <v>87</v>
      </c>
      <c r="C18" s="457" t="s">
        <v>1815</v>
      </c>
      <c r="D18" s="458" t="s">
        <v>1727</v>
      </c>
      <c r="E18" s="457" t="s">
        <v>1813</v>
      </c>
      <c r="F18" s="456">
        <v>0</v>
      </c>
      <c r="G18" s="456" t="s">
        <v>1909</v>
      </c>
      <c r="H18" s="453" t="str">
        <f>IF(AND(ISBLANK(NKIP05!D48),ISBLANK('BA02'!D49)),"W trakcie weryfikacji",IF(ROUND((NKIP05.5._L)-(BA02.4._A),2)=0,"Weryfikacja formuły OK","Błędna wartość formuły walidacyjnej"))</f>
        <v>Weryfikacja formuły OK</v>
      </c>
    </row>
    <row r="19" spans="1:8" x14ac:dyDescent="0.25">
      <c r="A19" s="396" t="s">
        <v>1978</v>
      </c>
      <c r="B19" s="456" t="s">
        <v>87</v>
      </c>
      <c r="C19" s="457" t="s">
        <v>1816</v>
      </c>
      <c r="D19" s="458" t="s">
        <v>1727</v>
      </c>
      <c r="E19" s="457" t="s">
        <v>1817</v>
      </c>
      <c r="F19" s="456">
        <v>0</v>
      </c>
      <c r="G19" s="456" t="s">
        <v>1909</v>
      </c>
      <c r="H19" s="453" t="str">
        <f>IF(AND(ISBLANK(NKIP05!D48),ISBLANK(NKIP03!D20)),"W trakcie weryfikacji",IF(ROUND((NKIP05.1._L)-(NKIP03.8._B+NKIP03.8._D+NKIP03.8._F),2)=0,"Weryfikacja formuły OK","Błędna wartość formuły walidacyjnej"))</f>
        <v>Weryfikacja formuły OK</v>
      </c>
    </row>
    <row r="20" spans="1:8" x14ac:dyDescent="0.25">
      <c r="A20" s="396" t="s">
        <v>1979</v>
      </c>
      <c r="B20" s="456" t="s">
        <v>87</v>
      </c>
      <c r="C20" s="457" t="s">
        <v>1818</v>
      </c>
      <c r="D20" s="458" t="s">
        <v>1727</v>
      </c>
      <c r="E20" s="457" t="s">
        <v>1819</v>
      </c>
      <c r="F20" s="456">
        <v>0</v>
      </c>
      <c r="G20" s="456" t="s">
        <v>1909</v>
      </c>
      <c r="H20" s="453" t="str">
        <f>IF(AND(ISBLANK(NKIP05!D48),ISBLANK(NKIP03!D20)),"W trakcie weryfikacji",IF(ROUND((NKIP05.2._L)-(NKIP03.8._J),2)=0,"Weryfikacja formuły OK","Błędna wartość formuły walidacyjnej"))</f>
        <v>Weryfikacja formuły OK</v>
      </c>
    </row>
    <row r="21" spans="1:8" x14ac:dyDescent="0.25">
      <c r="A21" s="396" t="s">
        <v>1980</v>
      </c>
      <c r="B21" s="456" t="s">
        <v>87</v>
      </c>
      <c r="C21" s="457" t="s">
        <v>1820</v>
      </c>
      <c r="D21" s="458" t="s">
        <v>1727</v>
      </c>
      <c r="E21" s="457" t="s">
        <v>1821</v>
      </c>
      <c r="F21" s="456">
        <v>0</v>
      </c>
      <c r="G21" s="456" t="s">
        <v>1909</v>
      </c>
      <c r="H21" s="453" t="str">
        <f>IF(AND(ISBLANK(NKIP05!D48),ISBLANK(NKIP03!D20)),"W trakcie weryfikacji",IF(ROUND((NKIP05.3._L)-(NKIP03.8._N),2)=0,"Weryfikacja formuły OK","Błędna wartość formuły walidacyjnej"))</f>
        <v>Weryfikacja formuły OK</v>
      </c>
    </row>
    <row r="22" spans="1:8" x14ac:dyDescent="0.25">
      <c r="A22" s="396" t="s">
        <v>1981</v>
      </c>
      <c r="B22" s="396" t="s">
        <v>87</v>
      </c>
      <c r="C22" s="397" t="s">
        <v>1822</v>
      </c>
      <c r="D22" s="398" t="s">
        <v>1727</v>
      </c>
      <c r="E22" s="397" t="s">
        <v>1823</v>
      </c>
      <c r="F22" s="396">
        <v>0</v>
      </c>
      <c r="G22" s="396" t="s">
        <v>1909</v>
      </c>
      <c r="H22" s="453" t="str">
        <f>IF(AND(ISBLANK(NKIP05!D48),ISBLANK(NKIP03!D20)),"W trakcie weryfikacji",IF(ROUND((NKIP05.4._L)-(NKIP03.8._R),2)=0,"Weryfikacja formuły OK","Błędna wartość formuły walidacyjnej"))</f>
        <v>Weryfikacja formuły OK</v>
      </c>
    </row>
    <row r="23" spans="1:8" ht="30" x14ac:dyDescent="0.25">
      <c r="A23" s="396" t="s">
        <v>1982</v>
      </c>
      <c r="B23" s="396" t="s">
        <v>87</v>
      </c>
      <c r="C23" s="397" t="s">
        <v>1951</v>
      </c>
      <c r="D23" s="398" t="s">
        <v>1727</v>
      </c>
      <c r="E23" s="397" t="s">
        <v>1813</v>
      </c>
      <c r="F23" s="396">
        <v>0</v>
      </c>
      <c r="G23" s="396" t="s">
        <v>1909</v>
      </c>
      <c r="H23" s="453" t="str">
        <f>IF(AND(ISBLANK(NWTZ01!D19),ISBLANK('BA02'!D49)),"W trakcie weryfikacji",IF(ROUND((NWTZ01.8._A+NWTZ01.8._B+NWTZ01.8._C+NWTZ01.8._D+NWTZ01.8._E+NWTZ01.8._F+NWTZ01.8._G+NWTZ01.8._H+NWTZ01.8._I)-(BA02.4._A),2)=0,"Weryfikacja formuły OK","Błędna wartość formuły walidacyjnej"))</f>
        <v>Weryfikacja formuły OK</v>
      </c>
    </row>
    <row r="24" spans="1:8" ht="30" x14ac:dyDescent="0.25">
      <c r="A24" s="396" t="s">
        <v>1983</v>
      </c>
      <c r="B24" s="396" t="s">
        <v>87</v>
      </c>
      <c r="C24" s="397" t="s">
        <v>1952</v>
      </c>
      <c r="D24" s="398" t="s">
        <v>1727</v>
      </c>
      <c r="E24" s="397" t="s">
        <v>1813</v>
      </c>
      <c r="F24" s="396">
        <v>0</v>
      </c>
      <c r="G24" s="396" t="s">
        <v>1909</v>
      </c>
      <c r="H24" s="453" t="str">
        <f>IF(AND(ISBLANK(NWTZ02!D19),ISBLANK('BA02'!D49)),"W trakcie weryfikacji",IF(ROUND((NWTZ02.8._A+NWTZ02.8._B+NWTZ02.8._C+NWTZ02.8._D+NWTZ02.8._E+NWTZ02.8._F+NWTZ02.8._G+NWTZ02.8._H+NWTZ02.8._I)-(BA02.4._A),2)=0,"Weryfikacja formuły OK","Błędna wartość formuły walidacyjnej"))</f>
        <v>Weryfikacja formuły OK</v>
      </c>
    </row>
    <row r="25" spans="1:8" ht="105" x14ac:dyDescent="0.25">
      <c r="A25" s="396" t="s">
        <v>1984</v>
      </c>
      <c r="B25" s="396" t="s">
        <v>199</v>
      </c>
      <c r="C25" s="397" t="s">
        <v>1844</v>
      </c>
      <c r="D25" s="398" t="s">
        <v>1727</v>
      </c>
      <c r="E25" s="397" t="s">
        <v>1845</v>
      </c>
      <c r="F25" s="396">
        <v>0</v>
      </c>
      <c r="G25" s="396" t="s">
        <v>1909</v>
      </c>
      <c r="H25" s="453" t="str">
        <f>IF(AND(ISBLANK(NLOK02!D15),ISBLANK(IK02A!D41)),"W trakcie weryfikacji",IF(ROUND((NLOK02.4._A+NLOK02.4._B+NLOK02.4._C+NLOK02.4._D+NLOK02.4._E+NLOK02.4._F+NLOK02.4._G+NLOK02.4._H+NLOK02.4._I+NLOK02.4._J+NLOK02.4._K+NLOK02.4._L+NLOK02.4._M+NLOK02.4._N+NLOK02.4._O+NLOK02.4._P+NLOK02.4._R+NLOK02.4._S+NLOK02.4._T+NLOK02.4._U+NLOK02.4._V+NLOK02.4._W+NLOK02.4._X+NLOK02.4._Y+NLOK02.4._Z+NLOK02.4._AA+NLOK02.4._AB+NLOK02.4._AC+NLOK02.4._AD+NLOK02.4._AE+NLOK02.4._AF+NLOK02.4._AG)-(IK02A.6._B+IK02A.7._B+IK02A.17._B),2)=0,"Weryfikacja formuły OK","Błędna wartość formuły walidacyjnej"))</f>
        <v>Weryfikacja formuły OK</v>
      </c>
    </row>
    <row r="26" spans="1:8" x14ac:dyDescent="0.25">
      <c r="A26" s="396" t="s">
        <v>1985</v>
      </c>
      <c r="B26" s="396" t="s">
        <v>1846</v>
      </c>
      <c r="C26" s="397" t="s">
        <v>1848</v>
      </c>
      <c r="D26" s="398" t="s">
        <v>1727</v>
      </c>
      <c r="E26" s="397" t="s">
        <v>1847</v>
      </c>
      <c r="F26" s="396">
        <v>0</v>
      </c>
      <c r="G26" s="396" t="s">
        <v>1909</v>
      </c>
      <c r="H26" s="453" t="str">
        <f>IF(AND(ISBLANK('DPW03'!D17),ISBLANK(IK02A!D41)),"W trakcie weryfikacji",IF(ROUND((DPW03.2._F)-(IK02A.13._B),2)=0,"Weryfikacja formuły OK","Błędna wartość formuły walidacyjnej"))</f>
        <v>Weryfikacja formuły OK</v>
      </c>
    </row>
    <row r="27" spans="1:8" x14ac:dyDescent="0.25">
      <c r="A27" s="396" t="s">
        <v>1986</v>
      </c>
      <c r="B27" s="396" t="s">
        <v>1849</v>
      </c>
      <c r="C27" s="397" t="s">
        <v>1851</v>
      </c>
      <c r="D27" s="398" t="s">
        <v>1727</v>
      </c>
      <c r="E27" s="397" t="s">
        <v>1850</v>
      </c>
      <c r="F27" s="396">
        <v>0</v>
      </c>
      <c r="G27" s="396" t="s">
        <v>1909</v>
      </c>
      <c r="H27" s="453" t="str">
        <f>IF(AND(ISBLANK('DPW03'!D17),ISBLANK(IK02A!D41)),"W trakcie weryfikacji",IF(ROUND((DPW03.2._B+DPW03.2._D)-(IK02A.11._B),2)=0,"Weryfikacja formuły OK","Błędna wartość formuły walidacyjnej"))</f>
        <v>Weryfikacja formuły OK</v>
      </c>
    </row>
    <row r="28" spans="1:8" ht="45" x14ac:dyDescent="0.25">
      <c r="A28" s="396" t="s">
        <v>1987</v>
      </c>
      <c r="B28" s="396" t="s">
        <v>1824</v>
      </c>
      <c r="C28" s="397" t="s">
        <v>1825</v>
      </c>
      <c r="D28" s="398" t="s">
        <v>1727</v>
      </c>
      <c r="E28" s="397" t="s">
        <v>1953</v>
      </c>
      <c r="F28" s="396">
        <v>0</v>
      </c>
      <c r="G28" s="396" t="s">
        <v>1909</v>
      </c>
      <c r="H28" s="453" t="str">
        <f>IF(AND(ISBLANK(NKIP01!D19),ISBLANK(NKIP02!D19)),"W trakcie weryfikacji",IF(ROUND((NKIP01.8._B+NKIP01.8._E+NKIP01.8._H+NKIP01.8._K+NKIP01.8._N+NKIP01.8._R+NKIP01.8._U)-(NKIP02.7._B+NKIP02.7._E+NKIP02.7._H+NKIP02.7._K+NKIP02.7._N+NKIP02.7._R+NKIP02.7._U),2)=0,"Weryfikacja formuły OK","Błędna wartość formuły walidacyjnej"))</f>
        <v>Weryfikacja formuły OK</v>
      </c>
    </row>
    <row r="29" spans="1:8" ht="45" x14ac:dyDescent="0.25">
      <c r="A29" s="396" t="s">
        <v>1988</v>
      </c>
      <c r="B29" s="396" t="s">
        <v>1824</v>
      </c>
      <c r="C29" s="397" t="s">
        <v>1826</v>
      </c>
      <c r="D29" s="398" t="s">
        <v>1727</v>
      </c>
      <c r="E29" s="397" t="s">
        <v>1954</v>
      </c>
      <c r="F29" s="396">
        <v>0</v>
      </c>
      <c r="G29" s="396" t="s">
        <v>1909</v>
      </c>
      <c r="H29" s="453" t="str">
        <f>IF(AND(ISBLANK(NKIP03!D20),ISBLANK(NKIP04!D20)),"W trakcie weryfikacji",IF(ROUND((NKIP03.8._AA+NKIP03.8._CC+NKIP03.8._EE+NKIP03.8._I+NKIP03.8._M+NKIP03.8._Q)-(NKIP04.7._AA+NKIP04.7._CC+NKIP04.7._EE+NKIP04.7._I+NKIP04.7._M+NKIP04.7._Q),2)=0,"Weryfikacja formuły OK","Błędna wartość formuły walidacyjnej"))</f>
        <v>Weryfikacja formuły OK</v>
      </c>
    </row>
    <row r="30" spans="1:8" ht="45" x14ac:dyDescent="0.25">
      <c r="A30" s="396" t="s">
        <v>1989</v>
      </c>
      <c r="B30" s="396" t="s">
        <v>1824</v>
      </c>
      <c r="C30" s="397" t="s">
        <v>1826</v>
      </c>
      <c r="D30" s="398" t="s">
        <v>1727</v>
      </c>
      <c r="E30" s="397" t="s">
        <v>1825</v>
      </c>
      <c r="F30" s="396">
        <v>0</v>
      </c>
      <c r="G30" s="396" t="s">
        <v>1909</v>
      </c>
      <c r="H30" s="453" t="str">
        <f>IF(AND(ISBLANK(NKIP03!D20),ISBLANK(NKIP01!D19)),"W trakcie weryfikacji",IF(ROUND((NKIP03.8._AA+NKIP03.8._CC+NKIP03.8._EE+NKIP03.8._I+NKIP03.8._M+NKIP03.8._Q)-(NKIP01.8._B+NKIP01.8._E+NKIP01.8._H+NKIP01.8._K+NKIP01.8._N+NKIP01.8._R+NKIP01.8._U),2)=0,"Weryfikacja formuły OK","Błędna wartość formuły walidacyjnej"))</f>
        <v>Weryfikacja formuły OK</v>
      </c>
    </row>
    <row r="31" spans="1:8" ht="30" x14ac:dyDescent="0.25">
      <c r="A31" s="396" t="s">
        <v>1990</v>
      </c>
      <c r="B31" s="396" t="s">
        <v>1824</v>
      </c>
      <c r="C31" s="397" t="s">
        <v>1826</v>
      </c>
      <c r="D31" s="398" t="s">
        <v>1727</v>
      </c>
      <c r="E31" s="397" t="s">
        <v>1827</v>
      </c>
      <c r="F31" s="396">
        <v>0</v>
      </c>
      <c r="G31" s="396" t="s">
        <v>1909</v>
      </c>
      <c r="H31" s="453" t="str">
        <f>IF(AND(ISBLANK(NKIP03!D20),ISBLANK(NKIP05!D48)),"W trakcie weryfikacji",IF(ROUND((NKIP03.8._AA+NKIP03.8._CC+NKIP03.8._EE+NKIP03.8._I+NKIP03.8._M+NKIP03.8._Q)-(NKIP05.5._K),2)=0,"Weryfikacja formuły OK","Błędna wartość formuły walidacyjnej"))</f>
        <v>Weryfikacja formuły OK</v>
      </c>
    </row>
    <row r="32" spans="1:8" ht="30" x14ac:dyDescent="0.25">
      <c r="A32" s="396" t="s">
        <v>1991</v>
      </c>
      <c r="B32" s="396" t="s">
        <v>1830</v>
      </c>
      <c r="C32" s="397" t="s">
        <v>1912</v>
      </c>
      <c r="D32" s="398" t="s">
        <v>1727</v>
      </c>
      <c r="E32" s="397" t="s">
        <v>1831</v>
      </c>
      <c r="F32" s="396">
        <v>0</v>
      </c>
      <c r="G32" s="396" t="s">
        <v>1909</v>
      </c>
      <c r="H32" s="453" t="str">
        <f>IF(AND(ISBLANK('ZF01'!D21),ISBLANK('BP02'!D45)),"W trakcie weryfikacji",IF(ROUND((ZF01.10._A+ZF01.10._B)-(BP02.1.1.1._A+BP02.1.2.1._A+BP02.2.1._A),2)=0,"Weryfikacja formuły OK","Błędna wartość formuły walidacyjnej"))</f>
        <v>Weryfikacja formuły OK</v>
      </c>
    </row>
    <row r="33" spans="1:8" x14ac:dyDescent="0.25">
      <c r="A33" s="396" t="s">
        <v>1992</v>
      </c>
      <c r="B33" s="396" t="s">
        <v>1830</v>
      </c>
      <c r="C33" s="397" t="s">
        <v>2058</v>
      </c>
      <c r="D33" s="398" t="s">
        <v>1727</v>
      </c>
      <c r="E33" s="397" t="s">
        <v>2059</v>
      </c>
      <c r="F33" s="396">
        <v>0</v>
      </c>
      <c r="G33" s="396" t="s">
        <v>1909</v>
      </c>
      <c r="H33" s="453" t="str">
        <f>IF(AND(ISBLANK('PLK02'!D46),ISBLANK('RPL02'!D19)),"W trakcie weryfikacji",IF(AND(ROUND((0.1*PLK02.10._A)-(RPL02.5._F),2)&gt;=-0.01,ROUND((0.1*PLK02.10._A)-(RPL02.5._F),2)&lt;=0.01),"Weryfikacja formuły OK","Błędna wartość formuły walidacyjnej"))</f>
        <v>Weryfikacja formuły OK</v>
      </c>
    </row>
    <row r="34" spans="1:8" x14ac:dyDescent="0.25">
      <c r="A34" s="396" t="s">
        <v>1993</v>
      </c>
      <c r="B34" s="396"/>
      <c r="C34" s="397"/>
      <c r="D34" s="398"/>
      <c r="E34" s="397"/>
      <c r="F34" s="396"/>
      <c r="G34" s="396"/>
      <c r="H34" s="453"/>
    </row>
    <row r="35" spans="1:8" x14ac:dyDescent="0.25">
      <c r="A35" s="396" t="s">
        <v>1994</v>
      </c>
      <c r="B35" s="396" t="s">
        <v>1743</v>
      </c>
      <c r="C35" s="397" t="s">
        <v>1745</v>
      </c>
      <c r="D35" s="398" t="s">
        <v>1727</v>
      </c>
      <c r="E35" s="397" t="s">
        <v>1744</v>
      </c>
      <c r="F35" s="396">
        <v>0</v>
      </c>
      <c r="G35" s="396" t="s">
        <v>1909</v>
      </c>
      <c r="H35" s="453" t="str">
        <f>IF(AND(ISBLANK(IK02A!D41),ISBLANK('BA02'!D49)),"W trakcie weryfikacji",IF(ROUND((IK02A.2._B+IK02A.3._B)-(BA02.1.2._A),2)=0,"Weryfikacja formuły OK","Błędna wartość formuły walidacyjnej"))</f>
        <v>Weryfikacja formuły OK</v>
      </c>
    </row>
    <row r="36" spans="1:8" x14ac:dyDescent="0.25">
      <c r="A36" s="396" t="s">
        <v>1995</v>
      </c>
      <c r="B36" s="396" t="s">
        <v>1743</v>
      </c>
      <c r="C36" s="397" t="s">
        <v>1884</v>
      </c>
      <c r="D36" s="398" t="s">
        <v>1727</v>
      </c>
      <c r="E36" s="397" t="s">
        <v>1744</v>
      </c>
      <c r="F36" s="396">
        <v>0</v>
      </c>
      <c r="G36" s="396" t="s">
        <v>1909</v>
      </c>
      <c r="H36" s="453" t="str">
        <f>IF(AND(ISBLANK('GAP01'!D21),ISBLANK('BA02'!D49)),"W trakcie weryfikacji",IF(ROUND((GAP01.2._A)-(BA02.1.2._A),2)=0,"Weryfikacja formuły OK","Błędna wartość formuły walidacyjnej"))</f>
        <v>Weryfikacja formuły OK</v>
      </c>
    </row>
    <row r="37" spans="1:8" x14ac:dyDescent="0.25">
      <c r="A37" s="396" t="s">
        <v>1996</v>
      </c>
      <c r="B37" s="396" t="s">
        <v>1852</v>
      </c>
      <c r="C37" s="397" t="s">
        <v>1853</v>
      </c>
      <c r="D37" s="398" t="s">
        <v>1727</v>
      </c>
      <c r="E37" s="397" t="s">
        <v>1854</v>
      </c>
      <c r="F37" s="396">
        <v>0</v>
      </c>
      <c r="G37" s="396" t="s">
        <v>1909</v>
      </c>
      <c r="H37" s="453" t="str">
        <f>IF(AND(ISBLANK('PLK02'!D46),ISBLANK('RPL02'!D19)),"W trakcie weryfikacji",IF(ROUND((PLK02.9._A)-(RPL02.4._F),2)=0,"Weryfikacja formuły OK","Błędna wartość formuły walidacyjnej"))</f>
        <v>Weryfikacja formuły OK</v>
      </c>
    </row>
    <row r="38" spans="1:8" x14ac:dyDescent="0.25">
      <c r="A38" s="396" t="s">
        <v>1997</v>
      </c>
      <c r="B38" s="396" t="s">
        <v>1852</v>
      </c>
      <c r="C38" s="397" t="s">
        <v>1855</v>
      </c>
      <c r="D38" s="398" t="s">
        <v>1727</v>
      </c>
      <c r="E38" s="397" t="s">
        <v>1856</v>
      </c>
      <c r="F38" s="396">
        <v>0</v>
      </c>
      <c r="G38" s="396" t="s">
        <v>1909</v>
      </c>
      <c r="H38" s="453" t="str">
        <f>IF(AND(ISBLANK('RPL02'!D19),ISBLANK('PLK02'!D46)),"W trakcie weryfikacji",IF(ROUND((RPL02.2._F)-(PLK02.9.2._A),2)=0,"Weryfikacja formuły OK","Błędna wartość formuły walidacyjnej"))</f>
        <v>Weryfikacja formuły OK</v>
      </c>
    </row>
    <row r="39" spans="1:8" x14ac:dyDescent="0.25">
      <c r="A39" s="396" t="s">
        <v>1998</v>
      </c>
      <c r="B39" s="396" t="s">
        <v>1802</v>
      </c>
      <c r="C39" s="397" t="s">
        <v>1955</v>
      </c>
      <c r="D39" s="398" t="s">
        <v>1727</v>
      </c>
      <c r="E39" s="397" t="s">
        <v>1803</v>
      </c>
      <c r="F39" s="396">
        <v>0</v>
      </c>
      <c r="G39" s="396" t="s">
        <v>1909</v>
      </c>
      <c r="H39" s="453" t="str">
        <f>IF(AND(ISBLANK('RE01'!D18),ISBLANK('BP02'!D45)),"W trakcie weryfikacji",IF(ROUND((RE01.7._F)-(BP02.3.1._A),2)=0,"Weryfikacja formuły OK","Błędna wartość formuły walidacyjnej"))</f>
        <v>Weryfikacja formuły OK</v>
      </c>
    </row>
    <row r="40" spans="1:8" x14ac:dyDescent="0.25">
      <c r="A40" s="396" t="s">
        <v>1999</v>
      </c>
      <c r="B40" s="396" t="s">
        <v>1802</v>
      </c>
      <c r="C40" s="397" t="s">
        <v>1804</v>
      </c>
      <c r="D40" s="398" t="s">
        <v>1727</v>
      </c>
      <c r="E40" s="397" t="s">
        <v>1805</v>
      </c>
      <c r="F40" s="396">
        <v>0</v>
      </c>
      <c r="G40" s="396" t="s">
        <v>1909</v>
      </c>
      <c r="H40" s="453" t="str">
        <f>IF(AND(ISBLANK('RE01'!D18),ISBLANK('BP02'!D45)),"W trakcie weryfikacji",IF(ROUND((RE01.7._H)-(BP02.3._A),2)=0,"Weryfikacja formuły OK","Błędna wartość formuły walidacyjnej"))</f>
        <v>Weryfikacja formuły OK</v>
      </c>
    </row>
    <row r="41" spans="1:8" x14ac:dyDescent="0.25">
      <c r="A41" s="396" t="s">
        <v>2000</v>
      </c>
      <c r="B41" s="396" t="s">
        <v>1779</v>
      </c>
      <c r="C41" s="397" t="s">
        <v>1780</v>
      </c>
      <c r="D41" s="398" t="s">
        <v>1727</v>
      </c>
      <c r="E41" s="397" t="s">
        <v>1781</v>
      </c>
      <c r="F41" s="396">
        <v>0</v>
      </c>
      <c r="G41" s="396" t="s">
        <v>1909</v>
      </c>
      <c r="H41" s="453" t="str">
        <f>IF(AND(ISBLANK('RMK01'!D23),ISBLANK('BA02'!D49)),"W trakcie weryfikacji",IF(ROUND((RMK01.1._A)-(BA02.8._A),2)=0,"Weryfikacja formuły OK","Błędna wartość formuły walidacyjnej"))</f>
        <v>Weryfikacja formuły OK</v>
      </c>
    </row>
    <row r="42" spans="1:8" x14ac:dyDescent="0.25">
      <c r="A42" s="396" t="s">
        <v>2001</v>
      </c>
      <c r="B42" s="396" t="s">
        <v>500</v>
      </c>
      <c r="C42" s="397" t="s">
        <v>1775</v>
      </c>
      <c r="D42" s="398" t="s">
        <v>1727</v>
      </c>
      <c r="E42" s="397" t="s">
        <v>1774</v>
      </c>
      <c r="F42" s="396">
        <v>0</v>
      </c>
      <c r="G42" s="396" t="s">
        <v>1909</v>
      </c>
      <c r="H42" s="453" t="str">
        <f>IF(AND(ISBLANK('PLK02'!D46),ISBLANK('BA02'!D49)),"W trakcie weryfikacji",IF(ROUND((PLK02.7.1._A)-(BA02.6._A),2)=0,"Weryfikacja formuły OK","Błędna wartość formuły walidacyjnej"))</f>
        <v>Weryfikacja formuły OK</v>
      </c>
    </row>
    <row r="43" spans="1:8" x14ac:dyDescent="0.25">
      <c r="A43" s="396" t="s">
        <v>2002</v>
      </c>
      <c r="B43" s="396" t="s">
        <v>967</v>
      </c>
      <c r="C43" s="397" t="s">
        <v>1739</v>
      </c>
      <c r="D43" s="398" t="s">
        <v>1727</v>
      </c>
      <c r="E43" s="397" t="s">
        <v>1740</v>
      </c>
      <c r="F43" s="396">
        <v>0</v>
      </c>
      <c r="G43" s="396" t="s">
        <v>1909</v>
      </c>
      <c r="H43" s="453" t="str">
        <f>IF(AND(ISBLANK('GAP01'!D21),ISBLANK('BA02'!D49)),"W trakcie weryfikacji",IF(ROUND((GAP01.1._A)-(BA02.1.1._A),2)=0,"Weryfikacja formuły OK","Błędna wartość formuły walidacyjnej"))</f>
        <v>Weryfikacja formuły OK</v>
      </c>
    </row>
    <row r="44" spans="1:8" x14ac:dyDescent="0.25">
      <c r="A44" s="396" t="s">
        <v>2003</v>
      </c>
      <c r="B44" s="396" t="s">
        <v>967</v>
      </c>
      <c r="C44" s="397" t="s">
        <v>1741</v>
      </c>
      <c r="D44" s="398" t="s">
        <v>1727</v>
      </c>
      <c r="E44" s="397" t="s">
        <v>1740</v>
      </c>
      <c r="F44" s="396">
        <v>0</v>
      </c>
      <c r="G44" s="396" t="s">
        <v>1909</v>
      </c>
      <c r="H44" s="453" t="str">
        <f>IF(AND(ISBLANK(IK02A!D41),ISBLANK('BA02'!D49)),"W trakcie weryfikacji",IF(ROUND((IK02A.1._B)-(BA02.1.1._A),2)=0,"Weryfikacja formuły OK","Błędna wartość formuły walidacyjnej"))</f>
        <v>Weryfikacja formuły OK</v>
      </c>
    </row>
    <row r="45" spans="1:8" x14ac:dyDescent="0.25">
      <c r="A45" s="396" t="s">
        <v>2004</v>
      </c>
      <c r="B45" s="396" t="s">
        <v>967</v>
      </c>
      <c r="C45" s="397" t="s">
        <v>1742</v>
      </c>
      <c r="D45" s="398" t="s">
        <v>1727</v>
      </c>
      <c r="E45" s="397" t="s">
        <v>1740</v>
      </c>
      <c r="F45" s="396">
        <v>0</v>
      </c>
      <c r="G45" s="396" t="s">
        <v>1909</v>
      </c>
      <c r="H45" s="453" t="str">
        <f>IF(AND(ISBLANK('PLK02'!D46),ISBLANK('BA02'!D49)),"W trakcie weryfikacji",IF(ROUND((PLK02.5.1._A)-(BA02.1.1._A),2)=0,"Weryfikacja formuły OK","Błędna wartość formuły walidacyjnej"))</f>
        <v>Weryfikacja formuły OK</v>
      </c>
    </row>
    <row r="46" spans="1:8" x14ac:dyDescent="0.25">
      <c r="A46" s="396" t="s">
        <v>2005</v>
      </c>
      <c r="B46" s="396" t="s">
        <v>1776</v>
      </c>
      <c r="C46" s="397" t="s">
        <v>1778</v>
      </c>
      <c r="D46" s="398" t="s">
        <v>1727</v>
      </c>
      <c r="E46" s="397" t="s">
        <v>1777</v>
      </c>
      <c r="F46" s="396">
        <v>0</v>
      </c>
      <c r="G46" s="396" t="s">
        <v>1909</v>
      </c>
      <c r="H46" s="453" t="str">
        <f>IF(AND(ISBLANK('PLK02'!D46),ISBLANK('BA02'!D49)),"W trakcie weryfikacji",IF(ROUND((PLK02.7.2._A)-(BA02.7._A),2)=0,"Weryfikacja formuły OK","Błędna wartość formuły walidacyjnej"))</f>
        <v>Weryfikacja formuły OK</v>
      </c>
    </row>
    <row r="47" spans="1:8" ht="75" x14ac:dyDescent="0.25">
      <c r="A47" s="396" t="s">
        <v>2006</v>
      </c>
      <c r="B47" s="396" t="s">
        <v>1828</v>
      </c>
      <c r="C47" s="397" t="s">
        <v>1894</v>
      </c>
      <c r="D47" s="398" t="s">
        <v>1727</v>
      </c>
      <c r="E47" s="397" t="s">
        <v>1829</v>
      </c>
      <c r="F47" s="396">
        <v>0</v>
      </c>
      <c r="G47" s="396" t="s">
        <v>1909</v>
      </c>
      <c r="H47" s="453" t="str">
        <f>IF(AND(ISBLANK('ZF01'!D21),ISBLANK('BP02'!D45)),"W trakcie weryfikacji",IF(ROUND((ZF01.10._A+ZF01.10._B+ZF01.10._C+ZF01.10._E+ZF01.10._F+ZF01.10._G+ZF01.10._H+ZF01.10._I+ZF01.10._J+ZF01.10._K+ZF01.10._L+ZF01.10._M+ZF01.10._N+ZF01.10._O+ZF01.10._P+ZF01.10._R+ZF01.10._S+ZF01.10._T+ZF01.10._U+ZF01.10._V+ZF01.10._W+ZF01.10._X+ZF01.10._Y+ZF01.10._Z+ZF01.10._AA)-(BP02.1._A+BP02.2._A),2)=0,"Weryfikacja formuły OK","Błędna wartość formuły walidacyjnej"))</f>
        <v>Weryfikacja formuły OK</v>
      </c>
    </row>
    <row r="48" spans="1:8" ht="30" x14ac:dyDescent="0.25">
      <c r="A48" s="396" t="s">
        <v>2007</v>
      </c>
      <c r="B48" s="396" t="s">
        <v>1828</v>
      </c>
      <c r="C48" s="397" t="s">
        <v>1895</v>
      </c>
      <c r="D48" s="398" t="s">
        <v>1727</v>
      </c>
      <c r="E48" s="397" t="s">
        <v>1829</v>
      </c>
      <c r="F48" s="396">
        <v>0</v>
      </c>
      <c r="G48" s="396" t="s">
        <v>1909</v>
      </c>
      <c r="H48" s="453" t="str">
        <f>IF(AND(ISBLANK('ZF03'!D57),ISBLANK('BP02'!D45)),"W trakcie weryfikacji",IF(ROUND((ZF03.5._A+ZF03.5._B+ZF03.5._C+ZF03.5._D+ZF03.5._E+ZF03.5._F+ZF03.5._G+ZF03.5._H)-(BP02.1._A+BP02.2._A),2)=0,"Weryfikacja formuły OK","Błędna wartość formuły walidacyjnej"))</f>
        <v>Weryfikacja formuły OK</v>
      </c>
    </row>
    <row r="49" spans="1:8" ht="30" x14ac:dyDescent="0.25">
      <c r="A49" s="396" t="s">
        <v>2008</v>
      </c>
      <c r="B49" s="396" t="s">
        <v>1828</v>
      </c>
      <c r="C49" s="397" t="s">
        <v>1896</v>
      </c>
      <c r="D49" s="398" t="s">
        <v>1727</v>
      </c>
      <c r="E49" s="397" t="s">
        <v>1829</v>
      </c>
      <c r="F49" s="396">
        <v>0</v>
      </c>
      <c r="G49" s="396" t="s">
        <v>1909</v>
      </c>
      <c r="H49" s="453" t="str">
        <f>IF(AND(ISBLANK('ZF04'!D57),ISBLANK('BP02'!D45)),"W trakcie weryfikacji",IF(ROUND((ZF04.5._A+ZF04.5._B+ZF04.5._C+ZF04.5._D+ZF04.5._E+ZF04.5._F+ZF04.5._G+ZF04.5._H)-(BP02.1._A+BP02.2._A),2)=0,"Weryfikacja formuły OK","Błędna wartość formuły walidacyjnej"))</f>
        <v>Weryfikacja formuły OK</v>
      </c>
    </row>
    <row r="50" spans="1:8" x14ac:dyDescent="0.25">
      <c r="A50" s="396" t="s">
        <v>2009</v>
      </c>
      <c r="B50" s="396" t="s">
        <v>1731</v>
      </c>
      <c r="C50" s="397" t="s">
        <v>1732</v>
      </c>
      <c r="D50" s="398" t="s">
        <v>1727</v>
      </c>
      <c r="E50" s="397" t="s">
        <v>1733</v>
      </c>
      <c r="F50" s="396">
        <v>0</v>
      </c>
      <c r="G50" s="396" t="s">
        <v>1909</v>
      </c>
      <c r="H50" s="453" t="str">
        <f>IF(AND(ISBLANK('RZS02'!D70),ISBLANK('BP02'!D45)),"W trakcie weryfikacji",IF(ROUND((RZS02.20._A)-(BP02.12._A),2)=0,"Weryfikacja formuły OK","Błędna wartość formuły walidacyjnej"))</f>
        <v>Weryfikacja formuły OK</v>
      </c>
    </row>
    <row r="51" spans="1:8" x14ac:dyDescent="0.25">
      <c r="A51" s="396" t="s">
        <v>2010</v>
      </c>
      <c r="B51" s="396"/>
      <c r="C51" s="397" t="s">
        <v>1956</v>
      </c>
      <c r="D51" s="398" t="s">
        <v>1727</v>
      </c>
      <c r="E51" s="397" t="s">
        <v>1957</v>
      </c>
      <c r="F51" s="396">
        <v>0</v>
      </c>
      <c r="G51" s="396" t="s">
        <v>1909</v>
      </c>
      <c r="H51" s="453" t="str">
        <f>IF(AND(ISBLANK('WK01'!C58),ISBLANK('FWW01'!D50)),"W trakcie weryfikacji",IF(ROUND((WK01.18._B)-(FWW01.19._A),2)=0,"Weryfikacja formuły OK","Błędna wartość formuły walidacyjnej"))</f>
        <v>Weryfikacja formuły OK</v>
      </c>
    </row>
    <row r="52" spans="1:8" x14ac:dyDescent="0.25">
      <c r="A52" s="396" t="s">
        <v>2011</v>
      </c>
      <c r="B52" s="396"/>
      <c r="C52" s="397" t="s">
        <v>1959</v>
      </c>
      <c r="D52" s="398" t="s">
        <v>1727</v>
      </c>
      <c r="E52" s="397" t="s">
        <v>1958</v>
      </c>
      <c r="F52" s="396">
        <v>0</v>
      </c>
      <c r="G52" s="396" t="s">
        <v>1909</v>
      </c>
      <c r="H52" s="453" t="str">
        <f>IF(AND(ISBLANK('WK02'!C14),ISBLANK('FWW01'!D50)),"W trakcie weryfikacji",IF(ROUND((WK02.5._F)-(FWW01.20._A),2)=0,"Weryfikacja formuły OK","Błędna wartość formuły walidacyjnej"))</f>
        <v>Weryfikacja formuły OK</v>
      </c>
    </row>
    <row r="53" spans="1:8" x14ac:dyDescent="0.25">
      <c r="A53" s="396" t="s">
        <v>2012</v>
      </c>
      <c r="B53" s="396"/>
      <c r="C53" s="397" t="s">
        <v>1960</v>
      </c>
      <c r="D53" s="398" t="s">
        <v>1727</v>
      </c>
      <c r="E53" s="397" t="s">
        <v>1961</v>
      </c>
      <c r="F53" s="396">
        <v>0</v>
      </c>
      <c r="G53" s="396" t="s">
        <v>1909</v>
      </c>
      <c r="H53" s="453" t="str">
        <f>IF(AND(ISBLANK('WK03'!C16),ISBLANK('FWW01'!D50)),"W trakcie weryfikacji",IF(ROUND((WK03.8._D)-(FWW01.21._A),2)=0,"Weryfikacja formuły OK","Błędna wartość formuły walidacyjnej"))</f>
        <v>Weryfikacja formuły OK</v>
      </c>
    </row>
    <row r="54" spans="1:8" x14ac:dyDescent="0.25">
      <c r="A54" s="396" t="s">
        <v>2013</v>
      </c>
      <c r="B54" s="396"/>
      <c r="C54" s="397" t="s">
        <v>2048</v>
      </c>
      <c r="D54" s="398" t="s">
        <v>1727</v>
      </c>
      <c r="E54" s="397" t="s">
        <v>1728</v>
      </c>
      <c r="F54" s="396">
        <v>0</v>
      </c>
      <c r="G54" s="396" t="s">
        <v>1909</v>
      </c>
      <c r="H54" s="453" t="str">
        <f>IF(AND(ISBLANK('WK01'!C58),ISBLANK('BA02'!D49)),"W trakcie weryfikacji",IF(ROUND((WK01.6._A)-(BA02.10._A),2)=0,"Weryfikacja formuły OK","Błędna wartość formuły walidacyjnej"))</f>
        <v>Weryfikacja formuły OK</v>
      </c>
    </row>
    <row r="55" spans="1:8" x14ac:dyDescent="0.25">
      <c r="A55" s="396" t="s">
        <v>2014</v>
      </c>
      <c r="B55" s="396"/>
      <c r="C55" s="397" t="s">
        <v>1746</v>
      </c>
      <c r="D55" s="398" t="s">
        <v>1727</v>
      </c>
      <c r="E55" s="397" t="s">
        <v>1747</v>
      </c>
      <c r="F55" s="396">
        <v>0</v>
      </c>
      <c r="G55" s="396" t="s">
        <v>1909</v>
      </c>
      <c r="H55" s="453" t="str">
        <f>IF(AND(ISBLANK('AF01'!D31),ISBLANK('BA02'!D49)),"W trakcie weryfikacji",IF(ROUND((AF01.1._A)-(BA02.2.1.1._A),2)=0,"Weryfikacja formuły OK","Błędna wartość formuły walidacyjnej"))</f>
        <v>Weryfikacja formuły OK</v>
      </c>
    </row>
    <row r="56" spans="1:8" x14ac:dyDescent="0.25">
      <c r="A56" s="396" t="s">
        <v>2015</v>
      </c>
      <c r="B56" s="396"/>
      <c r="C56" s="397" t="s">
        <v>1748</v>
      </c>
      <c r="D56" s="398" t="s">
        <v>1727</v>
      </c>
      <c r="E56" s="397" t="s">
        <v>1749</v>
      </c>
      <c r="F56" s="396">
        <v>0</v>
      </c>
      <c r="G56" s="396" t="s">
        <v>1909</v>
      </c>
      <c r="H56" s="453" t="str">
        <f>IF(AND(ISBLANK('AF01'!D31),ISBLANK('BA02'!D49)),"W trakcie weryfikacji",IF(ROUND((AF01.2._A)-(BA02.2.1.2._A),2)=0,"Weryfikacja formuły OK","Błędna wartość formuły walidacyjnej"))</f>
        <v>Weryfikacja formuły OK</v>
      </c>
    </row>
    <row r="57" spans="1:8" x14ac:dyDescent="0.25">
      <c r="A57" s="396" t="s">
        <v>2016</v>
      </c>
      <c r="B57" s="396"/>
      <c r="C57" s="397" t="s">
        <v>1750</v>
      </c>
      <c r="D57" s="398" t="s">
        <v>1727</v>
      </c>
      <c r="E57" s="397" t="s">
        <v>1751</v>
      </c>
      <c r="F57" s="396">
        <v>0</v>
      </c>
      <c r="G57" s="396" t="s">
        <v>1909</v>
      </c>
      <c r="H57" s="453" t="str">
        <f>IF(AND(ISBLANK('AF01'!D31),ISBLANK('BA02'!D49)),"W trakcie weryfikacji",IF(ROUND((AF01.3._A)-(BA02.2.1.3._A),2)=0,"Weryfikacja formuły OK","Błędna wartość formuły walidacyjnej"))</f>
        <v>Weryfikacja formuły OK</v>
      </c>
    </row>
    <row r="58" spans="1:8" x14ac:dyDescent="0.25">
      <c r="A58" s="396" t="s">
        <v>2017</v>
      </c>
      <c r="B58" s="396"/>
      <c r="C58" s="397" t="s">
        <v>1752</v>
      </c>
      <c r="D58" s="398" t="s">
        <v>1727</v>
      </c>
      <c r="E58" s="397" t="s">
        <v>1753</v>
      </c>
      <c r="F58" s="396">
        <v>0</v>
      </c>
      <c r="G58" s="396" t="s">
        <v>1909</v>
      </c>
      <c r="H58" s="453" t="str">
        <f>IF(AND(ISBLANK('AF02'!D31),ISBLANK('BA02'!D49)),"W trakcie weryfikacji",IF(ROUND((AF02.1._B)-(BA02.2.2.1._A),2)=0,"Weryfikacja formuły OK","Błędna wartość formuły walidacyjnej"))</f>
        <v>Weryfikacja formuły OK</v>
      </c>
    </row>
    <row r="59" spans="1:8" x14ac:dyDescent="0.25">
      <c r="A59" s="396" t="s">
        <v>2018</v>
      </c>
      <c r="B59" s="396"/>
      <c r="C59" s="397" t="s">
        <v>1754</v>
      </c>
      <c r="D59" s="398" t="s">
        <v>1727</v>
      </c>
      <c r="E59" s="397" t="s">
        <v>1755</v>
      </c>
      <c r="F59" s="396">
        <v>0</v>
      </c>
      <c r="G59" s="396" t="s">
        <v>1909</v>
      </c>
      <c r="H59" s="453" t="str">
        <f>IF(AND(ISBLANK('AF02'!D31),ISBLANK('BA02'!D49)),"W trakcie weryfikacji",IF(ROUND((AF02.2._B)-(BA02.2.2.2._A),2)=0,"Weryfikacja formuły OK","Błędna wartość formuły walidacyjnej"))</f>
        <v>Weryfikacja formuły OK</v>
      </c>
    </row>
    <row r="60" spans="1:8" x14ac:dyDescent="0.25">
      <c r="A60" s="396" t="s">
        <v>2019</v>
      </c>
      <c r="B60" s="396"/>
      <c r="C60" s="397" t="s">
        <v>1756</v>
      </c>
      <c r="D60" s="398" t="s">
        <v>1727</v>
      </c>
      <c r="E60" s="397" t="s">
        <v>1757</v>
      </c>
      <c r="F60" s="396">
        <v>0</v>
      </c>
      <c r="G60" s="396" t="s">
        <v>1909</v>
      </c>
      <c r="H60" s="453" t="str">
        <f>IF(AND(ISBLANK('AF02'!D31),ISBLANK('BA02'!D49)),"W trakcie weryfikacji",IF(ROUND((AF02.3._B)-(BA02.2.2.3._A),2)=0,"Weryfikacja formuły OK","Błędna wartość formuły walidacyjnej"))</f>
        <v>Weryfikacja formuły OK</v>
      </c>
    </row>
    <row r="61" spans="1:8" x14ac:dyDescent="0.25">
      <c r="A61" s="396" t="s">
        <v>2020</v>
      </c>
      <c r="B61" s="396"/>
      <c r="C61" s="397" t="s">
        <v>1758</v>
      </c>
      <c r="D61" s="398" t="s">
        <v>1727</v>
      </c>
      <c r="E61" s="397" t="s">
        <v>1759</v>
      </c>
      <c r="F61" s="396">
        <v>0</v>
      </c>
      <c r="G61" s="396" t="s">
        <v>1909</v>
      </c>
      <c r="H61" s="453" t="str">
        <f>IF(AND(ISBLANK('AF03'!D31),ISBLANK('BA02'!D49)),"W trakcie weryfikacji",IF(ROUND((AF03.1._E)-(BA02.3.1._A),2)=0,"Weryfikacja formuły OK","Błędna wartość formuły walidacyjnej"))</f>
        <v>Weryfikacja formuły OK</v>
      </c>
    </row>
    <row r="62" spans="1:8" x14ac:dyDescent="0.25">
      <c r="A62" s="396" t="s">
        <v>2021</v>
      </c>
      <c r="B62" s="396"/>
      <c r="C62" s="397" t="s">
        <v>1760</v>
      </c>
      <c r="D62" s="398" t="s">
        <v>1727</v>
      </c>
      <c r="E62" s="397" t="s">
        <v>1761</v>
      </c>
      <c r="F62" s="396">
        <v>0</v>
      </c>
      <c r="G62" s="396" t="s">
        <v>1909</v>
      </c>
      <c r="H62" s="453" t="str">
        <f>IF(AND(ISBLANK('AF03'!D31),ISBLANK('BA02'!D49)),"W trakcie weryfikacji",IF(ROUND((AF03.2._E)-(BA02.3.2._A),2)=0,"Weryfikacja formuły OK","Błędna wartość formuły walidacyjnej"))</f>
        <v>Weryfikacja formuły OK</v>
      </c>
    </row>
    <row r="63" spans="1:8" x14ac:dyDescent="0.25">
      <c r="A63" s="396" t="s">
        <v>2022</v>
      </c>
      <c r="B63" s="396"/>
      <c r="C63" s="397" t="s">
        <v>1762</v>
      </c>
      <c r="D63" s="398" t="s">
        <v>1727</v>
      </c>
      <c r="E63" s="397" t="s">
        <v>1763</v>
      </c>
      <c r="F63" s="396">
        <v>0</v>
      </c>
      <c r="G63" s="396" t="s">
        <v>1909</v>
      </c>
      <c r="H63" s="453" t="str">
        <f>IF(AND(ISBLANK('AF03'!D31),ISBLANK('BA02'!D49)),"W trakcie weryfikacji",IF(ROUND((AF03.3._E)-(BA02.3.3._A),2)=0,"Weryfikacja formuły OK","Błędna wartość formuły walidacyjnej"))</f>
        <v>Weryfikacja formuły OK</v>
      </c>
    </row>
    <row r="64" spans="1:8" x14ac:dyDescent="0.25">
      <c r="A64" s="396" t="s">
        <v>2023</v>
      </c>
      <c r="B64" s="396"/>
      <c r="C64" s="397" t="s">
        <v>1764</v>
      </c>
      <c r="D64" s="398" t="s">
        <v>1727</v>
      </c>
      <c r="E64" s="397" t="s">
        <v>1765</v>
      </c>
      <c r="F64" s="396">
        <v>0</v>
      </c>
      <c r="G64" s="396" t="s">
        <v>1909</v>
      </c>
      <c r="H64" s="453" t="str">
        <f>IF(AND(ISBLANK('AF04'!D34),ISBLANK('BA02'!D49)),"W trakcie weryfikacji",IF(ROUND((AF04.1._E)-(BA02.4.1._A),2)=0,"Weryfikacja formuły OK","Błędna wartość formuły walidacyjnej"))</f>
        <v>Weryfikacja formuły OK</v>
      </c>
    </row>
    <row r="65" spans="1:8" x14ac:dyDescent="0.25">
      <c r="A65" s="396" t="s">
        <v>2024</v>
      </c>
      <c r="B65" s="396"/>
      <c r="C65" s="397" t="s">
        <v>1766</v>
      </c>
      <c r="D65" s="398" t="s">
        <v>1727</v>
      </c>
      <c r="E65" s="397" t="s">
        <v>1767</v>
      </c>
      <c r="F65" s="396">
        <v>0</v>
      </c>
      <c r="G65" s="396" t="s">
        <v>1909</v>
      </c>
      <c r="H65" s="453" t="str">
        <f>IF(AND(ISBLANK('AF04'!D34),ISBLANK('BA02'!D49)),"W trakcie weryfikacji",IF(ROUND((AF04.2._E)-(BA02.4.2._A),2)=0,"Weryfikacja formuły OK","Błędna wartość formuły walidacyjnej"))</f>
        <v>Weryfikacja formuły OK</v>
      </c>
    </row>
    <row r="66" spans="1:8" x14ac:dyDescent="0.25">
      <c r="A66" s="396" t="s">
        <v>2025</v>
      </c>
      <c r="B66" s="396"/>
      <c r="C66" s="397" t="s">
        <v>1768</v>
      </c>
      <c r="D66" s="398" t="s">
        <v>1727</v>
      </c>
      <c r="E66" s="397" t="s">
        <v>1769</v>
      </c>
      <c r="F66" s="396">
        <v>0</v>
      </c>
      <c r="G66" s="396" t="s">
        <v>1909</v>
      </c>
      <c r="H66" s="453" t="str">
        <f>IF(AND(ISBLANK('AF04'!D34),ISBLANK('BA02'!D49)),"W trakcie weryfikacji",IF(ROUND((AF04.3._E)-(BA02.4.3._A),2)=0,"Weryfikacja formuły OK","Błędna wartość formuły walidacyjnej"))</f>
        <v>Weryfikacja formuły OK</v>
      </c>
    </row>
    <row r="67" spans="1:8" x14ac:dyDescent="0.25">
      <c r="A67" s="396" t="s">
        <v>2026</v>
      </c>
      <c r="B67" s="396"/>
      <c r="C67" s="397" t="s">
        <v>1770</v>
      </c>
      <c r="D67" s="398" t="s">
        <v>1727</v>
      </c>
      <c r="E67" s="397" t="s">
        <v>1771</v>
      </c>
      <c r="F67" s="396">
        <v>0</v>
      </c>
      <c r="G67" s="396" t="s">
        <v>1909</v>
      </c>
      <c r="H67" s="453" t="str">
        <f>IF(AND(ISBLANK('AF05'!D25),ISBLANK('BA02'!D49)),"W trakcie weryfikacji",IF(ROUND((AF05.1._E)-(BA02.5.1._A),2)=0,"Weryfikacja formuły OK","Błędna wartość formuły walidacyjnej"))</f>
        <v>Weryfikacja formuły OK</v>
      </c>
    </row>
    <row r="68" spans="1:8" x14ac:dyDescent="0.25">
      <c r="A68" s="396" t="s">
        <v>2027</v>
      </c>
      <c r="B68" s="396"/>
      <c r="C68" s="397" t="s">
        <v>1772</v>
      </c>
      <c r="D68" s="398" t="s">
        <v>1727</v>
      </c>
      <c r="E68" s="397" t="s">
        <v>1773</v>
      </c>
      <c r="F68" s="396">
        <v>0</v>
      </c>
      <c r="G68" s="396" t="s">
        <v>1909</v>
      </c>
      <c r="H68" s="453" t="str">
        <f>IF(AND(ISBLANK('AF05'!D25),ISBLANK('BA02'!D49)),"W trakcie weryfikacji",IF(ROUND((AF05.2._E)-(BA02.5.2._A),2)=0,"Weryfikacja formuły OK","Błędna wartość formuły walidacyjnej"))</f>
        <v>Weryfikacja formuły OK</v>
      </c>
    </row>
    <row r="69" spans="1:8" x14ac:dyDescent="0.25">
      <c r="A69" s="396" t="s">
        <v>2028</v>
      </c>
      <c r="B69" s="396"/>
      <c r="C69" s="397" t="s">
        <v>1782</v>
      </c>
      <c r="D69" s="398" t="s">
        <v>1727</v>
      </c>
      <c r="E69" s="397" t="s">
        <v>1783</v>
      </c>
      <c r="F69" s="396">
        <v>0</v>
      </c>
      <c r="G69" s="396" t="s">
        <v>1909</v>
      </c>
      <c r="H69" s="453" t="str">
        <f>IF(AND(ISBLANK('PA01'!D25),ISBLANK('BA02'!D49)),"W trakcie weryfikacji",IF(ROUND((PA01.1._A+PA01.2._A)-(BA02.9._A),2)=0,"Weryfikacja formuły OK","Błędna wartość formuły walidacyjnej"))</f>
        <v>Weryfikacja formuły OK</v>
      </c>
    </row>
    <row r="70" spans="1:8" x14ac:dyDescent="0.25">
      <c r="A70" s="396" t="s">
        <v>2029</v>
      </c>
      <c r="B70" s="396"/>
      <c r="C70" s="397" t="s">
        <v>1784</v>
      </c>
      <c r="D70" s="398" t="s">
        <v>1727</v>
      </c>
      <c r="E70" s="397" t="s">
        <v>1785</v>
      </c>
      <c r="F70" s="396">
        <v>0</v>
      </c>
      <c r="G70" s="396" t="s">
        <v>1909</v>
      </c>
      <c r="H70" s="453" t="str">
        <f>IF(AND(ISBLANK('ZF02'!D49),ISBLANK('BP02'!D45)),"W trakcie weryfikacji",IF(ROUND((ZF02.1._A)-(BP02.1.2.1._A),2)=0,"Weryfikacja formuły OK","Błędna wartość formuły walidacyjnej"))</f>
        <v>Weryfikacja formuły OK</v>
      </c>
    </row>
    <row r="71" spans="1:8" x14ac:dyDescent="0.25">
      <c r="A71" s="396" t="s">
        <v>2030</v>
      </c>
      <c r="B71" s="396"/>
      <c r="C71" s="397" t="s">
        <v>1786</v>
      </c>
      <c r="D71" s="398" t="s">
        <v>1727</v>
      </c>
      <c r="E71" s="397" t="s">
        <v>1787</v>
      </c>
      <c r="F71" s="396">
        <v>0</v>
      </c>
      <c r="G71" s="396" t="s">
        <v>1909</v>
      </c>
      <c r="H71" s="453" t="str">
        <f>IF(AND(ISBLANK('ZF02'!D49),ISBLANK('BP02'!D45)),"W trakcie weryfikacji",IF(ROUND((ZF02.1._B)-(BP02.1.1.1._A),2)=0,"Weryfikacja formuły OK","Błędna wartość formuły walidacyjnej"))</f>
        <v>Weryfikacja formuły OK</v>
      </c>
    </row>
    <row r="72" spans="1:8" x14ac:dyDescent="0.25">
      <c r="A72" s="396" t="s">
        <v>2031</v>
      </c>
      <c r="B72" s="396"/>
      <c r="C72" s="397" t="s">
        <v>1788</v>
      </c>
      <c r="D72" s="398" t="s">
        <v>1727</v>
      </c>
      <c r="E72" s="397" t="s">
        <v>1789</v>
      </c>
      <c r="F72" s="396">
        <v>0</v>
      </c>
      <c r="G72" s="396" t="s">
        <v>1909</v>
      </c>
      <c r="H72" s="453" t="str">
        <f>IF(AND(ISBLANK('ZF02'!D49),ISBLANK('BP02'!D45)),"W trakcie weryfikacji",IF(ROUND((ZF02.1._C)-(BP02.2.1._A),2)=0,"Weryfikacja formuły OK","Błędna wartość formuły walidacyjnej"))</f>
        <v>Weryfikacja formuły OK</v>
      </c>
    </row>
    <row r="73" spans="1:8" x14ac:dyDescent="0.25">
      <c r="A73" s="396" t="s">
        <v>2032</v>
      </c>
      <c r="B73" s="396"/>
      <c r="C73" s="397" t="s">
        <v>1790</v>
      </c>
      <c r="D73" s="398" t="s">
        <v>1727</v>
      </c>
      <c r="E73" s="397" t="s">
        <v>1791</v>
      </c>
      <c r="F73" s="396">
        <v>0</v>
      </c>
      <c r="G73" s="396" t="s">
        <v>1909</v>
      </c>
      <c r="H73" s="453" t="str">
        <f>IF(AND(ISBLANK('ZF02'!D49),ISBLANK('BP02'!D45)),"W trakcie weryfikacji",IF(ROUND((ZF02.2._A)-(BP02.1.2.2._A),2)=0,"Weryfikacja formuły OK","Błędna wartość formuły walidacyjnej"))</f>
        <v>Weryfikacja formuły OK</v>
      </c>
    </row>
    <row r="74" spans="1:8" x14ac:dyDescent="0.25">
      <c r="A74" s="396" t="s">
        <v>2033</v>
      </c>
      <c r="B74" s="396"/>
      <c r="C74" s="397" t="s">
        <v>1792</v>
      </c>
      <c r="D74" s="398" t="s">
        <v>1727</v>
      </c>
      <c r="E74" s="397" t="s">
        <v>1793</v>
      </c>
      <c r="F74" s="396">
        <v>0</v>
      </c>
      <c r="G74" s="396" t="s">
        <v>1909</v>
      </c>
      <c r="H74" s="453" t="str">
        <f>IF(AND(ISBLANK('ZF02'!D49),ISBLANK('BP02'!D45)),"W trakcie weryfikacji",IF(ROUND((ZF02.2._B)-(BP02.1.1.2._A),2)=0,"Weryfikacja formuły OK","Błędna wartość formuły walidacyjnej"))</f>
        <v>Weryfikacja formuły OK</v>
      </c>
    </row>
    <row r="75" spans="1:8" x14ac:dyDescent="0.25">
      <c r="A75" s="396" t="s">
        <v>2034</v>
      </c>
      <c r="B75" s="396"/>
      <c r="C75" s="397" t="s">
        <v>1794</v>
      </c>
      <c r="D75" s="398" t="s">
        <v>1727</v>
      </c>
      <c r="E75" s="397" t="s">
        <v>1795</v>
      </c>
      <c r="F75" s="396">
        <v>0</v>
      </c>
      <c r="G75" s="396" t="s">
        <v>1909</v>
      </c>
      <c r="H75" s="453" t="str">
        <f>IF(AND(ISBLANK('ZF02'!D49),ISBLANK('BP02'!D45)),"W trakcie weryfikacji",IF(ROUND((ZF02.2._C)-(BP02.2.2._A),2)=0,"Weryfikacja formuły OK","Błędna wartość formuły walidacyjnej"))</f>
        <v>Weryfikacja formuły OK</v>
      </c>
    </row>
    <row r="76" spans="1:8" x14ac:dyDescent="0.25">
      <c r="A76" s="396" t="s">
        <v>2035</v>
      </c>
      <c r="B76" s="396"/>
      <c r="C76" s="397" t="s">
        <v>1796</v>
      </c>
      <c r="D76" s="398" t="s">
        <v>1727</v>
      </c>
      <c r="E76" s="397" t="s">
        <v>1797</v>
      </c>
      <c r="F76" s="396">
        <v>0</v>
      </c>
      <c r="G76" s="396" t="s">
        <v>1909</v>
      </c>
      <c r="H76" s="453" t="str">
        <f>IF(AND(ISBLANK('ZF02'!D49),ISBLANK('BP02'!D45)),"W trakcie weryfikacji",IF(ROUND((ZF02.3._A)-(BP02.1.2.3._A),2)=0,"Weryfikacja formuły OK","Błędna wartość formuły walidacyjnej"))</f>
        <v>Weryfikacja formuły OK</v>
      </c>
    </row>
    <row r="77" spans="1:8" x14ac:dyDescent="0.25">
      <c r="A77" s="396" t="s">
        <v>2036</v>
      </c>
      <c r="B77" s="396"/>
      <c r="C77" s="397" t="s">
        <v>1798</v>
      </c>
      <c r="D77" s="398" t="s">
        <v>1727</v>
      </c>
      <c r="E77" s="397" t="s">
        <v>1799</v>
      </c>
      <c r="F77" s="396">
        <v>0</v>
      </c>
      <c r="G77" s="396" t="s">
        <v>1909</v>
      </c>
      <c r="H77" s="453" t="str">
        <f>IF(AND(ISBLANK('ZF02'!D49),ISBLANK('BP02'!D45)),"W trakcie weryfikacji",IF(ROUND((ZF02.3._B)-(BP02.1.1.3._A),2)=0,"Weryfikacja formuły OK","Błędna wartość formuły walidacyjnej"))</f>
        <v>Weryfikacja formuły OK</v>
      </c>
    </row>
    <row r="78" spans="1:8" x14ac:dyDescent="0.25">
      <c r="A78" s="396" t="s">
        <v>2037</v>
      </c>
      <c r="B78" s="396"/>
      <c r="C78" s="397" t="s">
        <v>1800</v>
      </c>
      <c r="D78" s="398" t="s">
        <v>1727</v>
      </c>
      <c r="E78" s="397" t="s">
        <v>1801</v>
      </c>
      <c r="F78" s="396">
        <v>0</v>
      </c>
      <c r="G78" s="396" t="s">
        <v>1909</v>
      </c>
      <c r="H78" s="453" t="str">
        <f>IF(AND(ISBLANK('ZF02'!D49),ISBLANK('BP02'!D45)),"W trakcie weryfikacji",IF(ROUND((ZF02.3._C)-(BP02.2.3._A),2)=0,"Weryfikacja formuły OK","Błędna wartość formuły walidacyjnej"))</f>
        <v>Weryfikacja formuły OK</v>
      </c>
    </row>
    <row r="79" spans="1:8" x14ac:dyDescent="0.25">
      <c r="A79" s="396" t="s">
        <v>2038</v>
      </c>
      <c r="B79" s="396"/>
      <c r="C79" s="397" t="s">
        <v>1806</v>
      </c>
      <c r="D79" s="398" t="s">
        <v>1727</v>
      </c>
      <c r="E79" s="397" t="s">
        <v>1807</v>
      </c>
      <c r="F79" s="396">
        <v>0</v>
      </c>
      <c r="G79" s="396" t="s">
        <v>1909</v>
      </c>
      <c r="H79" s="453" t="str">
        <f>IF(AND(ISBLANK('RMK02'!D23),ISBLANK('BP02'!D45)),"W trakcie weryfikacji",IF(ROUND((RMK02.1._A)-(BP02.5._A),2)=0,"Weryfikacja formuły OK","Błędna wartość formuły walidacyjnej"))</f>
        <v>Weryfikacja formuły OK</v>
      </c>
    </row>
    <row r="80" spans="1:8" ht="45" x14ac:dyDescent="0.25">
      <c r="A80" s="396" t="s">
        <v>2039</v>
      </c>
      <c r="B80" s="396"/>
      <c r="C80" s="397" t="s">
        <v>2057</v>
      </c>
      <c r="D80" s="398" t="s">
        <v>1727</v>
      </c>
      <c r="E80" s="397" t="s">
        <v>1832</v>
      </c>
      <c r="F80" s="396">
        <v>0</v>
      </c>
      <c r="G80" s="396" t="s">
        <v>1909</v>
      </c>
      <c r="H80" s="453" t="str">
        <f>IF(AND(ISBLANK('PO01'!D59),ISBLANK('RZS02'!D70)),"W trakcie weryfikacji",IF(ROUND((PO01.1._A+PO01.1._B+PO01.1._C+PO01.1._D+PO01.1._E+PO01.1._F+PO01.1._G+PO01.7._A+PO01.7._B+PO01.7._C+PO01.7._D+PO01.7._E+PO01.7._F+PO01.7._G)-(RZS02.1.5._A),2)=0,"Weryfikacja formuły OK","Błędna wartość formuły walidacyjnej"))</f>
        <v>Weryfikacja formuły OK</v>
      </c>
    </row>
    <row r="81" spans="1:8" ht="45" x14ac:dyDescent="0.25">
      <c r="A81" s="396" t="s">
        <v>2040</v>
      </c>
      <c r="B81" s="396"/>
      <c r="C81" s="397" t="s">
        <v>2056</v>
      </c>
      <c r="D81" s="398" t="s">
        <v>1727</v>
      </c>
      <c r="E81" s="397" t="s">
        <v>1833</v>
      </c>
      <c r="F81" s="396">
        <v>0</v>
      </c>
      <c r="G81" s="396" t="s">
        <v>1909</v>
      </c>
      <c r="H81" s="453" t="str">
        <f>IF(AND(ISBLANK('PO01'!D59),ISBLANK('RZS02'!D70)),"W trakcie weryfikacji",IF(ROUND((PO01.2._A+PO01.2._B+PO01.2._C+PO01.2._D+PO01.2._E+PO01.2._F+PO01.2._G+PO01.3._A+PO01.3._B+PO01.3._C+PO01.3._D+PO01.3._E+PO01.3._F+PO01.3._G)-(RZS02.1.1._A),2)=0,"Weryfikacja formuły OK","Błędna wartość formuły walidacyjnej"))</f>
        <v>Weryfikacja formuły OK</v>
      </c>
    </row>
    <row r="82" spans="1:8" ht="30" x14ac:dyDescent="0.25">
      <c r="A82" s="396" t="s">
        <v>2041</v>
      </c>
      <c r="B82" s="396"/>
      <c r="C82" s="397" t="s">
        <v>2055</v>
      </c>
      <c r="D82" s="398" t="s">
        <v>1727</v>
      </c>
      <c r="E82" s="397" t="s">
        <v>1834</v>
      </c>
      <c r="F82" s="396">
        <v>0</v>
      </c>
      <c r="G82" s="396" t="s">
        <v>1909</v>
      </c>
      <c r="H82" s="453" t="str">
        <f>IF(AND(ISBLANK('PO01'!D59),ISBLANK('RZS02'!D70)),"W trakcie weryfikacji",IF(ROUND((PO01.4._A+PO01.4._B+PO01.4._C+PO01.4._D+PO01.4._E+PO01.4._F+PO01.4._G)-(RZS02.1.2._A),2)=0,"Weryfikacja formuły OK","Błędna wartość formuły walidacyjnej"))</f>
        <v>Weryfikacja formuły OK</v>
      </c>
    </row>
    <row r="83" spans="1:8" ht="30" x14ac:dyDescent="0.25">
      <c r="A83" s="396" t="s">
        <v>2042</v>
      </c>
      <c r="B83" s="396"/>
      <c r="C83" s="397" t="s">
        <v>2054</v>
      </c>
      <c r="D83" s="398" t="s">
        <v>1727</v>
      </c>
      <c r="E83" s="397" t="s">
        <v>1835</v>
      </c>
      <c r="F83" s="396">
        <v>0</v>
      </c>
      <c r="G83" s="396" t="s">
        <v>1909</v>
      </c>
      <c r="H83" s="453" t="str">
        <f>IF(AND(ISBLANK('PO01'!D59),ISBLANK('RZS02'!D70)),"W trakcie weryfikacji",IF(ROUND((PO01.5._A+PO01.5._B+PO01.5._C+PO01.5._D+PO01.5._E+PO01.5._F+PO01.5._G)-(RZS02.1.4._A),2)=0,"Weryfikacja formuły OK","Błędna wartość formuły walidacyjnej"))</f>
        <v>Weryfikacja formuły OK</v>
      </c>
    </row>
    <row r="84" spans="1:8" ht="30" x14ac:dyDescent="0.25">
      <c r="A84" s="396" t="s">
        <v>2043</v>
      </c>
      <c r="B84" s="396"/>
      <c r="C84" s="397" t="s">
        <v>2053</v>
      </c>
      <c r="D84" s="398" t="s">
        <v>1727</v>
      </c>
      <c r="E84" s="397" t="s">
        <v>1836</v>
      </c>
      <c r="F84" s="396">
        <v>0</v>
      </c>
      <c r="G84" s="396" t="s">
        <v>1909</v>
      </c>
      <c r="H84" s="453" t="str">
        <f>IF(AND(ISBLANK('PO01'!D59),ISBLANK('RZS02'!D70)),"W trakcie weryfikacji",IF(ROUND((PO01.6._A+PO01.6._B+PO01.6._C+PO01.6._D+PO01.6._E+PO01.6._F+PO01.6._G)-(RZS02.1.3._A),2)=0,"Weryfikacja formuły OK","Błędna wartość formuły walidacyjnej"))</f>
        <v>Weryfikacja formuły OK</v>
      </c>
    </row>
    <row r="85" spans="1:8" ht="30" x14ac:dyDescent="0.25">
      <c r="A85" s="396" t="s">
        <v>2044</v>
      </c>
      <c r="B85" s="396"/>
      <c r="C85" s="397" t="s">
        <v>2052</v>
      </c>
      <c r="D85" s="398" t="s">
        <v>1727</v>
      </c>
      <c r="E85" s="397" t="s">
        <v>1837</v>
      </c>
      <c r="F85" s="396">
        <v>0</v>
      </c>
      <c r="G85" s="396" t="s">
        <v>1909</v>
      </c>
      <c r="H85" s="453" t="str">
        <f>IF(AND(ISBLANK('PO02'!D18),ISBLANK('RZS02'!D70)),"W trakcie weryfikacji",IF(ROUND((PO02.7._A+PO02.7._B+PO02.7._C+PO02.7._D+PO02.7._E+PO02.7._F+PO02.7._G)-(RZS02.1._A),2)=0,"Weryfikacja formuły OK","Błędna wartość formuły walidacyjnej"))</f>
        <v>Weryfikacja formuły OK</v>
      </c>
    </row>
    <row r="86" spans="1:8" ht="45" x14ac:dyDescent="0.25">
      <c r="A86" s="396" t="s">
        <v>2045</v>
      </c>
      <c r="B86" s="396"/>
      <c r="C86" s="397" t="s">
        <v>2050</v>
      </c>
      <c r="D86" s="398" t="s">
        <v>1727</v>
      </c>
      <c r="E86" s="397" t="s">
        <v>1838</v>
      </c>
      <c r="F86" s="396">
        <v>0</v>
      </c>
      <c r="G86" s="396" t="s">
        <v>1909</v>
      </c>
      <c r="H86" s="453" t="str">
        <f>IF(AND(ISBLANK('KO01'!D45),ISBLANK('RZS02'!D70)),"W trakcie weryfikacji",IF(ROUND((KO01.1._A+KO01.1._B+KO01.1._C+KO01.1._D+KO01.1._E+KO01.1._F+KO01.1._G+KO01.2._A+KO01.2._B+KO01.2._C+KO01.2._D+KO01.2._E+KO01.2._F+KO01.2._G)-(RZS02.2.1._A),2)=0,"Weryfikacja formuły OK","Błędna wartość formuły walidacyjnej"))</f>
        <v>Weryfikacja formuły OK</v>
      </c>
    </row>
    <row r="87" spans="1:8" ht="30" x14ac:dyDescent="0.25">
      <c r="A87" s="396" t="s">
        <v>2046</v>
      </c>
      <c r="B87" s="396"/>
      <c r="C87" s="397" t="s">
        <v>2049</v>
      </c>
      <c r="D87" s="398" t="s">
        <v>1727</v>
      </c>
      <c r="E87" s="397" t="s">
        <v>1839</v>
      </c>
      <c r="F87" s="396">
        <v>0</v>
      </c>
      <c r="G87" s="396" t="s">
        <v>1909</v>
      </c>
      <c r="H87" s="453" t="str">
        <f>IF(AND(ISBLANK('KO01'!D45),ISBLANK('RZS02'!D70)),"W trakcie weryfikacji",IF(ROUND((KO01.3._A+KO01.3._B+KO01.3._C+KO01.3._D+KO01.3._E+KO01.3._F+KO01.3._G)-(RZS02.2.2._A),2)=0,"Weryfikacja formuły OK","Błędna wartość formuły walidacyjnej"))</f>
        <v>Weryfikacja formuły OK</v>
      </c>
    </row>
    <row r="88" spans="1:8" ht="30" x14ac:dyDescent="0.25">
      <c r="A88" s="396" t="s">
        <v>2047</v>
      </c>
      <c r="B88" s="396"/>
      <c r="C88" s="397" t="s">
        <v>2051</v>
      </c>
      <c r="D88" s="398" t="s">
        <v>1727</v>
      </c>
      <c r="E88" s="397" t="s">
        <v>1840</v>
      </c>
      <c r="F88" s="396">
        <v>0</v>
      </c>
      <c r="G88" s="396" t="s">
        <v>1909</v>
      </c>
      <c r="H88" s="453" t="str">
        <f>IF(AND(ISBLANK('KO01'!D45),ISBLANK('RZS02'!D70)),"W trakcie weryfikacji",IF(ROUND((KO01.4._A+KO01.4._B+KO01.4._C+KO01.4._D+KO01.4._E+KO01.4._F+KO01.4._G)-(RZS02.2.3._A),2)=0,"Weryfikacja formuły OK","Błędna wartość formuły walidacyjnej"))</f>
        <v>Weryfikacja formuły OK</v>
      </c>
    </row>
    <row r="90" spans="1:8" x14ac:dyDescent="0.25">
      <c r="C90" s="427" t="s">
        <v>1857</v>
      </c>
      <c r="D90" s="428"/>
      <c r="E90" s="427" t="s">
        <v>1858</v>
      </c>
    </row>
    <row r="91" spans="1:8" ht="30" x14ac:dyDescent="0.25">
      <c r="C91" s="399" t="s">
        <v>1859</v>
      </c>
      <c r="D91" s="398"/>
      <c r="E91" s="397" t="s">
        <v>1860</v>
      </c>
    </row>
    <row r="92" spans="1:8" ht="30" x14ac:dyDescent="0.25">
      <c r="C92" s="397" t="s">
        <v>464</v>
      </c>
      <c r="D92" s="398"/>
      <c r="E92" s="397" t="s">
        <v>1861</v>
      </c>
    </row>
    <row r="93" spans="1:8" ht="30" x14ac:dyDescent="0.25">
      <c r="C93" s="399" t="s">
        <v>514</v>
      </c>
      <c r="D93" s="398"/>
      <c r="E93" s="397" t="s">
        <v>1862</v>
      </c>
    </row>
    <row r="94" spans="1:8" ht="30" x14ac:dyDescent="0.25">
      <c r="C94" s="399" t="s">
        <v>563</v>
      </c>
      <c r="D94" s="398"/>
      <c r="E94" s="397" t="s">
        <v>1862</v>
      </c>
    </row>
    <row r="95" spans="1:8" ht="30" x14ac:dyDescent="0.25">
      <c r="C95" s="399" t="s">
        <v>649</v>
      </c>
      <c r="D95" s="398"/>
      <c r="E95" s="397" t="s">
        <v>1862</v>
      </c>
    </row>
    <row r="96" spans="1:8" ht="30" x14ac:dyDescent="0.25">
      <c r="C96" s="400" t="s">
        <v>650</v>
      </c>
      <c r="D96" s="398"/>
      <c r="E96" s="397" t="s">
        <v>1862</v>
      </c>
    </row>
    <row r="97" spans="3:5" x14ac:dyDescent="0.25">
      <c r="C97" s="401" t="s">
        <v>1660</v>
      </c>
      <c r="D97" s="398"/>
      <c r="E97" s="397" t="s">
        <v>1863</v>
      </c>
    </row>
    <row r="98" spans="3:5" x14ac:dyDescent="0.25">
      <c r="C98" s="402" t="s">
        <v>1662</v>
      </c>
      <c r="D98" s="398"/>
      <c r="E98" s="397" t="s">
        <v>1863</v>
      </c>
    </row>
    <row r="99" spans="3:5" x14ac:dyDescent="0.25">
      <c r="C99" s="402" t="s">
        <v>1674</v>
      </c>
      <c r="D99" s="398"/>
      <c r="E99" s="397" t="s">
        <v>1863</v>
      </c>
    </row>
    <row r="100" spans="3:5" x14ac:dyDescent="0.25">
      <c r="C100" s="403" t="s">
        <v>1675</v>
      </c>
      <c r="D100" s="398"/>
      <c r="E100" s="397" t="s">
        <v>1863</v>
      </c>
    </row>
    <row r="101" spans="3:5" ht="30" x14ac:dyDescent="0.25">
      <c r="C101" s="403" t="s">
        <v>651</v>
      </c>
      <c r="D101" s="398"/>
      <c r="E101" s="397" t="s">
        <v>1862</v>
      </c>
    </row>
    <row r="102" spans="3:5" ht="30" x14ac:dyDescent="0.25">
      <c r="C102" s="403" t="s">
        <v>652</v>
      </c>
      <c r="D102" s="398"/>
      <c r="E102" s="397" t="s">
        <v>1862</v>
      </c>
    </row>
    <row r="103" spans="3:5" ht="30" x14ac:dyDescent="0.25">
      <c r="C103" s="403" t="s">
        <v>653</v>
      </c>
      <c r="D103" s="398"/>
      <c r="E103" s="397" t="s">
        <v>1862</v>
      </c>
    </row>
    <row r="104" spans="3:5" ht="30" x14ac:dyDescent="0.25">
      <c r="C104" s="403" t="s">
        <v>670</v>
      </c>
      <c r="D104" s="398"/>
      <c r="E104" s="397" t="s">
        <v>1862</v>
      </c>
    </row>
    <row r="105" spans="3:5" ht="30" x14ac:dyDescent="0.25">
      <c r="C105" s="403" t="s">
        <v>710</v>
      </c>
      <c r="D105" s="398"/>
      <c r="E105" s="397" t="s">
        <v>1864</v>
      </c>
    </row>
    <row r="106" spans="3:5" ht="30" x14ac:dyDescent="0.25">
      <c r="C106" s="403" t="s">
        <v>711</v>
      </c>
      <c r="D106" s="398"/>
      <c r="E106" s="397" t="s">
        <v>1865</v>
      </c>
    </row>
    <row r="107" spans="3:5" ht="30" x14ac:dyDescent="0.25">
      <c r="C107" s="403" t="s">
        <v>755</v>
      </c>
      <c r="D107" s="398"/>
      <c r="E107" s="397" t="s">
        <v>1865</v>
      </c>
    </row>
    <row r="108" spans="3:5" ht="30" x14ac:dyDescent="0.25">
      <c r="C108" s="403" t="s">
        <v>756</v>
      </c>
      <c r="D108" s="398"/>
      <c r="E108" s="397" t="s">
        <v>1865</v>
      </c>
    </row>
    <row r="109" spans="3:5" ht="30" x14ac:dyDescent="0.25">
      <c r="C109" s="403" t="s">
        <v>770</v>
      </c>
      <c r="D109" s="398"/>
      <c r="E109" s="397" t="s">
        <v>1864</v>
      </c>
    </row>
    <row r="110" spans="3:5" ht="30" x14ac:dyDescent="0.25">
      <c r="C110" s="403" t="s">
        <v>771</v>
      </c>
      <c r="D110" s="398"/>
      <c r="E110" s="397" t="s">
        <v>1866</v>
      </c>
    </row>
    <row r="111" spans="3:5" ht="30" x14ac:dyDescent="0.25">
      <c r="C111" s="403" t="s">
        <v>771</v>
      </c>
      <c r="D111" s="398"/>
      <c r="E111" s="397" t="s">
        <v>1867</v>
      </c>
    </row>
    <row r="112" spans="3:5" ht="30" x14ac:dyDescent="0.25">
      <c r="C112" s="403" t="s">
        <v>777</v>
      </c>
      <c r="D112" s="398"/>
      <c r="E112" s="397" t="s">
        <v>1862</v>
      </c>
    </row>
    <row r="113" spans="3:5" ht="30" x14ac:dyDescent="0.25">
      <c r="C113" s="403" t="s">
        <v>778</v>
      </c>
      <c r="D113" s="398"/>
      <c r="E113" s="397" t="s">
        <v>1862</v>
      </c>
    </row>
    <row r="114" spans="3:5" ht="30" x14ac:dyDescent="0.25">
      <c r="C114" s="403" t="s">
        <v>779</v>
      </c>
      <c r="D114" s="398"/>
      <c r="E114" s="397" t="s">
        <v>1868</v>
      </c>
    </row>
    <row r="115" spans="3:5" ht="30" x14ac:dyDescent="0.25">
      <c r="C115" s="403" t="s">
        <v>779</v>
      </c>
      <c r="D115" s="398"/>
      <c r="E115" s="397" t="s">
        <v>1869</v>
      </c>
    </row>
    <row r="116" spans="3:5" ht="30" x14ac:dyDescent="0.25">
      <c r="C116" s="403" t="s">
        <v>780</v>
      </c>
      <c r="D116" s="398"/>
      <c r="E116" s="397" t="s">
        <v>1862</v>
      </c>
    </row>
    <row r="117" spans="3:5" ht="30" x14ac:dyDescent="0.25">
      <c r="C117" s="403" t="s">
        <v>818</v>
      </c>
      <c r="D117" s="398"/>
      <c r="E117" s="397" t="s">
        <v>1862</v>
      </c>
    </row>
    <row r="118" spans="3:5" ht="30" x14ac:dyDescent="0.25">
      <c r="C118" s="404" t="s">
        <v>819</v>
      </c>
      <c r="D118" s="398"/>
      <c r="E118" s="397" t="s">
        <v>1870</v>
      </c>
    </row>
    <row r="119" spans="3:5" ht="30" x14ac:dyDescent="0.25">
      <c r="C119" s="404" t="s">
        <v>875</v>
      </c>
      <c r="D119" s="398"/>
      <c r="E119" s="397" t="s">
        <v>1871</v>
      </c>
    </row>
    <row r="120" spans="3:5" ht="30" x14ac:dyDescent="0.25">
      <c r="C120" s="404" t="s">
        <v>875</v>
      </c>
      <c r="D120" s="398"/>
      <c r="E120" s="397" t="s">
        <v>1872</v>
      </c>
    </row>
    <row r="121" spans="3:5" ht="30" x14ac:dyDescent="0.25">
      <c r="C121" s="404" t="s">
        <v>876</v>
      </c>
      <c r="D121" s="398"/>
      <c r="E121" s="397" t="s">
        <v>1862</v>
      </c>
    </row>
    <row r="122" spans="3:5" ht="30" x14ac:dyDescent="0.25">
      <c r="C122" s="404" t="s">
        <v>892</v>
      </c>
      <c r="D122" s="398"/>
      <c r="E122" s="397" t="s">
        <v>1862</v>
      </c>
    </row>
    <row r="123" spans="3:5" ht="30" x14ac:dyDescent="0.25">
      <c r="C123" s="404" t="s">
        <v>891</v>
      </c>
      <c r="D123" s="398"/>
      <c r="E123" s="397" t="s">
        <v>1862</v>
      </c>
    </row>
    <row r="124" spans="3:5" ht="30" x14ac:dyDescent="0.25">
      <c r="C124" s="397" t="s">
        <v>1682</v>
      </c>
      <c r="D124" s="398"/>
      <c r="E124" s="397" t="s">
        <v>1870</v>
      </c>
    </row>
    <row r="125" spans="3:5" ht="30" x14ac:dyDescent="0.25">
      <c r="C125" s="404" t="s">
        <v>893</v>
      </c>
      <c r="D125" s="398"/>
      <c r="E125" s="397" t="s">
        <v>1862</v>
      </c>
    </row>
    <row r="126" spans="3:5" x14ac:dyDescent="0.25">
      <c r="C126" s="404" t="s">
        <v>1683</v>
      </c>
      <c r="D126" s="398"/>
      <c r="E126" s="397" t="s">
        <v>1863</v>
      </c>
    </row>
    <row r="127" spans="3:5" ht="30" x14ac:dyDescent="0.25">
      <c r="C127" s="397" t="s">
        <v>894</v>
      </c>
      <c r="D127" s="398"/>
      <c r="E127" s="397" t="s">
        <v>1862</v>
      </c>
    </row>
    <row r="128" spans="3:5" x14ac:dyDescent="0.25">
      <c r="C128" s="397" t="s">
        <v>1684</v>
      </c>
      <c r="D128" s="398"/>
      <c r="E128" s="397" t="s">
        <v>1863</v>
      </c>
    </row>
    <row r="129" spans="3:5" ht="30" x14ac:dyDescent="0.25">
      <c r="C129" s="397" t="s">
        <v>1685</v>
      </c>
      <c r="D129" s="398"/>
      <c r="E129" s="397" t="s">
        <v>1873</v>
      </c>
    </row>
    <row r="130" spans="3:5" ht="30" x14ac:dyDescent="0.25">
      <c r="C130" s="404" t="s">
        <v>1688</v>
      </c>
      <c r="D130" s="398"/>
      <c r="E130" s="397" t="s">
        <v>1863</v>
      </c>
    </row>
    <row r="131" spans="3:5" ht="30" x14ac:dyDescent="0.25">
      <c r="C131" s="397" t="s">
        <v>903</v>
      </c>
      <c r="D131" s="398"/>
      <c r="E131" s="397" t="s">
        <v>1874</v>
      </c>
    </row>
    <row r="132" spans="3:5" ht="30" x14ac:dyDescent="0.25">
      <c r="C132" s="397" t="s">
        <v>903</v>
      </c>
      <c r="D132" s="398"/>
      <c r="E132" s="397" t="s">
        <v>1875</v>
      </c>
    </row>
    <row r="133" spans="3:5" ht="30" x14ac:dyDescent="0.25">
      <c r="C133" s="404" t="s">
        <v>1689</v>
      </c>
      <c r="D133" s="398"/>
      <c r="E133" s="397" t="s">
        <v>1863</v>
      </c>
    </row>
    <row r="134" spans="3:5" ht="30" x14ac:dyDescent="0.25">
      <c r="C134" s="404" t="s">
        <v>907</v>
      </c>
      <c r="D134" s="398"/>
      <c r="E134" s="397" t="s">
        <v>1871</v>
      </c>
    </row>
    <row r="135" spans="3:5" ht="30" x14ac:dyDescent="0.25">
      <c r="C135" s="397" t="s">
        <v>908</v>
      </c>
      <c r="D135" s="398"/>
      <c r="E135" s="397" t="s">
        <v>1876</v>
      </c>
    </row>
    <row r="136" spans="3:5" ht="45" x14ac:dyDescent="0.25">
      <c r="C136" s="404" t="s">
        <v>912</v>
      </c>
      <c r="D136" s="398"/>
      <c r="E136" s="397" t="s">
        <v>1866</v>
      </c>
    </row>
    <row r="137" spans="3:5" ht="45" x14ac:dyDescent="0.25">
      <c r="C137" s="397" t="s">
        <v>913</v>
      </c>
      <c r="D137" s="398"/>
      <c r="E137" s="397" t="s">
        <v>1866</v>
      </c>
    </row>
    <row r="138" spans="3:5" ht="60" x14ac:dyDescent="0.25">
      <c r="C138" s="397" t="s">
        <v>914</v>
      </c>
      <c r="D138" s="398"/>
      <c r="E138" s="397" t="s">
        <v>1863</v>
      </c>
    </row>
    <row r="139" spans="3:5" ht="60" x14ac:dyDescent="0.25">
      <c r="C139" s="397" t="s">
        <v>915</v>
      </c>
      <c r="D139" s="398"/>
      <c r="E139" s="397" t="s">
        <v>1863</v>
      </c>
    </row>
    <row r="140" spans="3:5" ht="105" x14ac:dyDescent="0.25">
      <c r="C140" s="397" t="s">
        <v>916</v>
      </c>
      <c r="D140" s="398"/>
      <c r="E140" s="397" t="s">
        <v>1863</v>
      </c>
    </row>
    <row r="141" spans="3:5" ht="105" x14ac:dyDescent="0.25">
      <c r="C141" s="397" t="s">
        <v>922</v>
      </c>
      <c r="D141" s="398"/>
      <c r="E141" s="397" t="s">
        <v>1863</v>
      </c>
    </row>
    <row r="142" spans="3:5" ht="45" x14ac:dyDescent="0.25">
      <c r="C142" s="397" t="s">
        <v>923</v>
      </c>
      <c r="D142" s="398"/>
      <c r="E142" s="397" t="s">
        <v>1876</v>
      </c>
    </row>
    <row r="143" spans="3:5" ht="45" x14ac:dyDescent="0.25">
      <c r="C143" s="397" t="s">
        <v>923</v>
      </c>
      <c r="D143" s="398"/>
      <c r="E143" s="397" t="s">
        <v>1877</v>
      </c>
    </row>
    <row r="144" spans="3:5" ht="30" x14ac:dyDescent="0.25">
      <c r="C144" s="397" t="s">
        <v>966</v>
      </c>
      <c r="D144" s="398"/>
      <c r="E144" s="397" t="s">
        <v>1870</v>
      </c>
    </row>
    <row r="145" spans="3:5" ht="30" x14ac:dyDescent="0.25">
      <c r="C145" s="397" t="s">
        <v>968</v>
      </c>
      <c r="D145" s="398"/>
      <c r="E145" s="397" t="s">
        <v>1866</v>
      </c>
    </row>
    <row r="146" spans="3:5" ht="45" x14ac:dyDescent="0.25">
      <c r="C146" s="397" t="s">
        <v>986</v>
      </c>
      <c r="D146" s="398"/>
      <c r="E146" s="397" t="s">
        <v>1878</v>
      </c>
    </row>
    <row r="147" spans="3:5" ht="45" x14ac:dyDescent="0.25">
      <c r="C147" s="397" t="s">
        <v>999</v>
      </c>
      <c r="D147" s="398"/>
      <c r="E147" s="397" t="s">
        <v>1868</v>
      </c>
    </row>
    <row r="148" spans="3:5" ht="45" x14ac:dyDescent="0.25">
      <c r="C148" s="397" t="s">
        <v>1010</v>
      </c>
      <c r="D148" s="398"/>
      <c r="E148" s="397" t="s">
        <v>1879</v>
      </c>
    </row>
    <row r="149" spans="3:5" ht="45" x14ac:dyDescent="0.25">
      <c r="C149" s="397" t="s">
        <v>1023</v>
      </c>
      <c r="D149" s="398"/>
      <c r="E149" s="397" t="s">
        <v>1880</v>
      </c>
    </row>
    <row r="150" spans="3:5" ht="45" x14ac:dyDescent="0.25">
      <c r="C150" s="397" t="s">
        <v>1695</v>
      </c>
      <c r="D150" s="398"/>
      <c r="E150" s="397" t="s">
        <v>1874</v>
      </c>
    </row>
    <row r="151" spans="3:5" ht="45" x14ac:dyDescent="0.25">
      <c r="C151" s="397" t="s">
        <v>1024</v>
      </c>
      <c r="D151" s="398"/>
      <c r="E151" s="397" t="s">
        <v>1874</v>
      </c>
    </row>
    <row r="152" spans="3:5" ht="30" x14ac:dyDescent="0.25">
      <c r="C152" s="397" t="s">
        <v>1034</v>
      </c>
      <c r="D152" s="398"/>
      <c r="E152" s="397" t="s">
        <v>1881</v>
      </c>
    </row>
    <row r="153" spans="3:5" ht="30" x14ac:dyDescent="0.25">
      <c r="C153" s="397" t="s">
        <v>1035</v>
      </c>
      <c r="D153" s="398"/>
      <c r="E153" s="397" t="s">
        <v>1881</v>
      </c>
    </row>
    <row r="154" spans="3:5" ht="30" x14ac:dyDescent="0.25">
      <c r="C154" s="397" t="s">
        <v>1064</v>
      </c>
      <c r="D154" s="398"/>
      <c r="E154" s="397" t="s">
        <v>1865</v>
      </c>
    </row>
    <row r="155" spans="3:5" ht="30" x14ac:dyDescent="0.25">
      <c r="C155" s="397" t="s">
        <v>1076</v>
      </c>
      <c r="D155" s="398"/>
      <c r="E155" s="397" t="s">
        <v>1865</v>
      </c>
    </row>
    <row r="156" spans="3:5" ht="30" x14ac:dyDescent="0.25">
      <c r="C156" s="397" t="s">
        <v>1082</v>
      </c>
      <c r="D156" s="398"/>
      <c r="E156" s="397" t="s">
        <v>1870</v>
      </c>
    </row>
    <row r="157" spans="3:5" ht="45" x14ac:dyDescent="0.25">
      <c r="C157" s="397" t="s">
        <v>1123</v>
      </c>
      <c r="D157" s="398"/>
      <c r="E157" s="397" t="s">
        <v>1864</v>
      </c>
    </row>
    <row r="158" spans="3:5" ht="30" x14ac:dyDescent="0.25">
      <c r="C158" s="397" t="s">
        <v>1124</v>
      </c>
      <c r="D158" s="398"/>
      <c r="E158" s="397" t="s">
        <v>1864</v>
      </c>
    </row>
    <row r="159" spans="3:5" ht="60" x14ac:dyDescent="0.25">
      <c r="C159" s="397" t="s">
        <v>1179</v>
      </c>
      <c r="D159" s="398"/>
      <c r="E159" s="397" t="s">
        <v>1863</v>
      </c>
    </row>
    <row r="160" spans="3:5" ht="30" x14ac:dyDescent="0.25">
      <c r="C160" s="397" t="s">
        <v>1180</v>
      </c>
      <c r="D160" s="398"/>
      <c r="E160" s="397" t="s">
        <v>1871</v>
      </c>
    </row>
    <row r="161" spans="3:5" ht="30" x14ac:dyDescent="0.25">
      <c r="C161" s="397" t="s">
        <v>1182</v>
      </c>
      <c r="D161" s="398"/>
      <c r="E161" s="397" t="s">
        <v>1871</v>
      </c>
    </row>
    <row r="162" spans="3:5" ht="45" x14ac:dyDescent="0.25">
      <c r="C162" s="397" t="s">
        <v>1181</v>
      </c>
      <c r="D162" s="398"/>
      <c r="E162" s="397" t="s">
        <v>1874</v>
      </c>
    </row>
    <row r="163" spans="3:5" ht="30" x14ac:dyDescent="0.25">
      <c r="C163" s="397" t="s">
        <v>1183</v>
      </c>
      <c r="D163" s="398"/>
      <c r="E163" s="397" t="s">
        <v>1862</v>
      </c>
    </row>
    <row r="164" spans="3:5" ht="30" x14ac:dyDescent="0.25">
      <c r="C164" s="397" t="s">
        <v>1705</v>
      </c>
      <c r="D164" s="398"/>
      <c r="E164" s="397" t="s">
        <v>1863</v>
      </c>
    </row>
    <row r="165" spans="3:5" ht="30" x14ac:dyDescent="0.25">
      <c r="C165" s="397" t="s">
        <v>1184</v>
      </c>
      <c r="D165" s="398"/>
      <c r="E165" s="397" t="s">
        <v>1871</v>
      </c>
    </row>
    <row r="166" spans="3:5" ht="30" x14ac:dyDescent="0.25">
      <c r="C166" s="397" t="s">
        <v>1272</v>
      </c>
      <c r="D166" s="398"/>
      <c r="E166" s="397" t="s">
        <v>1871</v>
      </c>
    </row>
    <row r="167" spans="3:5" ht="30" x14ac:dyDescent="0.25">
      <c r="C167" s="397" t="s">
        <v>1274</v>
      </c>
      <c r="D167" s="398"/>
      <c r="E167" s="397" t="s">
        <v>1870</v>
      </c>
    </row>
    <row r="168" spans="3:5" ht="30" x14ac:dyDescent="0.25">
      <c r="C168" s="397" t="s">
        <v>1275</v>
      </c>
      <c r="D168" s="398"/>
      <c r="E168" s="397" t="s">
        <v>1866</v>
      </c>
    </row>
    <row r="169" spans="3:5" ht="30" x14ac:dyDescent="0.25">
      <c r="C169" s="397" t="s">
        <v>1276</v>
      </c>
      <c r="D169" s="398"/>
      <c r="E169" s="397" t="s">
        <v>1870</v>
      </c>
    </row>
    <row r="170" spans="3:5" ht="45" x14ac:dyDescent="0.25">
      <c r="C170" s="397" t="s">
        <v>1277</v>
      </c>
      <c r="D170" s="398"/>
      <c r="E170" s="397" t="s">
        <v>1876</v>
      </c>
    </row>
    <row r="171" spans="3:5" ht="45" x14ac:dyDescent="0.25">
      <c r="C171" s="397" t="s">
        <v>1278</v>
      </c>
      <c r="D171" s="398"/>
      <c r="E171" s="397" t="s">
        <v>1876</v>
      </c>
    </row>
    <row r="172" spans="3:5" ht="30" x14ac:dyDescent="0.25">
      <c r="C172" s="397" t="s">
        <v>1279</v>
      </c>
      <c r="D172" s="398"/>
      <c r="E172" s="397" t="s">
        <v>1878</v>
      </c>
    </row>
    <row r="173" spans="3:5" ht="30" x14ac:dyDescent="0.25">
      <c r="C173" s="397" t="s">
        <v>1706</v>
      </c>
      <c r="D173" s="398"/>
      <c r="E173" s="397" t="s">
        <v>1863</v>
      </c>
    </row>
    <row r="174" spans="3:5" ht="30" x14ac:dyDescent="0.25">
      <c r="C174" s="397" t="s">
        <v>1708</v>
      </c>
      <c r="D174" s="398"/>
      <c r="E174" s="397" t="s">
        <v>1863</v>
      </c>
    </row>
    <row r="175" spans="3:5" x14ac:dyDescent="0.25">
      <c r="C175" s="397" t="s">
        <v>1707</v>
      </c>
      <c r="D175" s="398"/>
      <c r="E175" s="397" t="s">
        <v>1863</v>
      </c>
    </row>
    <row r="176" spans="3:5" ht="30" x14ac:dyDescent="0.25">
      <c r="C176" s="397" t="s">
        <v>1324</v>
      </c>
      <c r="D176" s="398"/>
      <c r="E176" s="397" t="s">
        <v>1866</v>
      </c>
    </row>
    <row r="177" spans="3:5" ht="30" x14ac:dyDescent="0.25">
      <c r="C177" s="397" t="s">
        <v>1334</v>
      </c>
      <c r="D177" s="398"/>
      <c r="E177" s="397" t="s">
        <v>1866</v>
      </c>
    </row>
    <row r="178" spans="3:5" ht="30" x14ac:dyDescent="0.25">
      <c r="C178" s="397" t="s">
        <v>1335</v>
      </c>
      <c r="D178" s="398"/>
      <c r="E178" s="397" t="s">
        <v>1866</v>
      </c>
    </row>
    <row r="179" spans="3:5" ht="30" x14ac:dyDescent="0.25">
      <c r="C179" s="397" t="s">
        <v>1368</v>
      </c>
      <c r="D179" s="398"/>
      <c r="E179" s="397" t="s">
        <v>1864</v>
      </c>
    </row>
    <row r="180" spans="3:5" ht="30" x14ac:dyDescent="0.25">
      <c r="C180" s="397" t="s">
        <v>1369</v>
      </c>
      <c r="D180" s="398"/>
      <c r="E180" s="397" t="s">
        <v>1862</v>
      </c>
    </row>
    <row r="181" spans="3:5" ht="30" x14ac:dyDescent="0.25">
      <c r="C181" s="397" t="s">
        <v>1370</v>
      </c>
      <c r="D181" s="398"/>
      <c r="E181" s="397" t="s">
        <v>1862</v>
      </c>
    </row>
    <row r="182" spans="3:5" ht="30" x14ac:dyDescent="0.25">
      <c r="C182" s="397" t="s">
        <v>1371</v>
      </c>
      <c r="D182" s="398"/>
      <c r="E182" s="397" t="s">
        <v>1862</v>
      </c>
    </row>
    <row r="183" spans="3:5" ht="30" x14ac:dyDescent="0.25">
      <c r="C183" s="397" t="s">
        <v>1372</v>
      </c>
      <c r="D183" s="398"/>
      <c r="E183" s="397" t="s">
        <v>1862</v>
      </c>
    </row>
    <row r="184" spans="3:5" ht="30" x14ac:dyDescent="0.25">
      <c r="C184" s="397" t="s">
        <v>1373</v>
      </c>
      <c r="D184" s="398"/>
      <c r="E184" s="397" t="s">
        <v>1866</v>
      </c>
    </row>
    <row r="185" spans="3:5" ht="30" x14ac:dyDescent="0.25">
      <c r="C185" s="397" t="s">
        <v>1374</v>
      </c>
      <c r="D185" s="398"/>
      <c r="E185" s="397" t="s">
        <v>1881</v>
      </c>
    </row>
    <row r="186" spans="3:5" ht="30" x14ac:dyDescent="0.25">
      <c r="C186" s="397" t="s">
        <v>1375</v>
      </c>
      <c r="D186" s="398"/>
      <c r="E186" s="397" t="s">
        <v>1881</v>
      </c>
    </row>
    <row r="187" spans="3:5" ht="30" x14ac:dyDescent="0.25">
      <c r="C187" s="397" t="s">
        <v>1376</v>
      </c>
      <c r="D187" s="398"/>
      <c r="E187" s="397" t="s">
        <v>1864</v>
      </c>
    </row>
    <row r="188" spans="3:5" ht="30" x14ac:dyDescent="0.25">
      <c r="C188" s="397" t="s">
        <v>1406</v>
      </c>
      <c r="D188" s="398"/>
      <c r="E188" s="397" t="s">
        <v>1862</v>
      </c>
    </row>
    <row r="189" spans="3:5" ht="30" x14ac:dyDescent="0.25">
      <c r="C189" s="397" t="s">
        <v>1432</v>
      </c>
      <c r="D189" s="398"/>
      <c r="E189" s="397" t="s">
        <v>1862</v>
      </c>
    </row>
    <row r="190" spans="3:5" ht="30" x14ac:dyDescent="0.25">
      <c r="C190" s="397" t="s">
        <v>1433</v>
      </c>
      <c r="D190" s="398"/>
      <c r="E190" s="397" t="s">
        <v>1870</v>
      </c>
    </row>
    <row r="191" spans="3:5" ht="30" x14ac:dyDescent="0.25">
      <c r="C191" s="397" t="s">
        <v>1434</v>
      </c>
      <c r="D191" s="398"/>
      <c r="E191" s="397" t="s">
        <v>1865</v>
      </c>
    </row>
    <row r="192" spans="3:5" ht="45" x14ac:dyDescent="0.25">
      <c r="C192" s="397" t="s">
        <v>1435</v>
      </c>
      <c r="D192" s="398"/>
      <c r="E192" s="397" t="s">
        <v>1862</v>
      </c>
    </row>
    <row r="193" spans="3:5" ht="30" x14ac:dyDescent="0.25">
      <c r="C193" s="397" t="s">
        <v>1475</v>
      </c>
      <c r="D193" s="398"/>
      <c r="E193" s="397" t="s">
        <v>1882</v>
      </c>
    </row>
    <row r="194" spans="3:5" ht="30" x14ac:dyDescent="0.25">
      <c r="C194" s="397" t="s">
        <v>1528</v>
      </c>
      <c r="D194" s="398"/>
      <c r="E194" s="397" t="s">
        <v>1862</v>
      </c>
    </row>
    <row r="195" spans="3:5" x14ac:dyDescent="0.25">
      <c r="C195" s="397" t="s">
        <v>1716</v>
      </c>
      <c r="D195" s="398"/>
      <c r="E195" s="397" t="s">
        <v>1863</v>
      </c>
    </row>
    <row r="196" spans="3:5" ht="30" x14ac:dyDescent="0.25">
      <c r="C196" s="397" t="s">
        <v>1535</v>
      </c>
      <c r="D196" s="398"/>
      <c r="E196" s="397" t="s">
        <v>1862</v>
      </c>
    </row>
    <row r="197" spans="3:5" ht="30" x14ac:dyDescent="0.25">
      <c r="C197" s="397" t="s">
        <v>1536</v>
      </c>
      <c r="D197" s="398"/>
      <c r="E197" s="397" t="s">
        <v>1862</v>
      </c>
    </row>
    <row r="198" spans="3:5" ht="45" x14ac:dyDescent="0.25">
      <c r="C198" s="397" t="s">
        <v>1537</v>
      </c>
      <c r="D198" s="398"/>
      <c r="E198" s="397" t="s">
        <v>1865</v>
      </c>
    </row>
    <row r="199" spans="3:5" ht="45" x14ac:dyDescent="0.25">
      <c r="C199" s="397" t="s">
        <v>1538</v>
      </c>
      <c r="D199" s="398"/>
      <c r="E199" s="397" t="s">
        <v>1870</v>
      </c>
    </row>
    <row r="200" spans="3:5" ht="30" x14ac:dyDescent="0.25">
      <c r="C200" s="397" t="s">
        <v>1539</v>
      </c>
      <c r="D200" s="398"/>
      <c r="E200" s="397" t="s">
        <v>1864</v>
      </c>
    </row>
  </sheetData>
  <sheetProtection algorithmName="SHA-512" hashValue="iWeCXmHh1j0a34WIFgXZ5gHhDBp85W1SRjTonxTdbocpXFRpt5/s7+SwS8Hpl+9SECIlfn7BIZwYuXDPS8J0tA==" saltValue="yGviz0iaHMfUmegbg8GQGw==" spinCount="100000" sheet="1" objects="1" scenarios="1"/>
  <sortState ref="B3:G136">
    <sortCondition descending="1" ref="G3:G136"/>
    <sortCondition ref="B3:B136"/>
  </sortState>
  <mergeCells count="1">
    <mergeCell ref="C3:F3"/>
  </mergeCells>
  <conditionalFormatting sqref="H5">
    <cfRule type="cellIs" dxfId="227" priority="4" operator="equal">
      <formula>"Błędna wartość formuły walidacyjnej"</formula>
    </cfRule>
    <cfRule type="cellIs" dxfId="226" priority="5" operator="equal">
      <formula>"Weryfikacja formuły OK"</formula>
    </cfRule>
  </conditionalFormatting>
  <conditionalFormatting sqref="H6:H88">
    <cfRule type="cellIs" dxfId="225" priority="2" operator="equal">
      <formula>"Błędna wartość formuły walidacyjnej"</formula>
    </cfRule>
    <cfRule type="cellIs" dxfId="224" priority="3" operator="equal">
      <formula>"Weryfikacja formuły OK"</formula>
    </cfRule>
  </conditionalFormatting>
  <conditionalFormatting sqref="H1">
    <cfRule type="containsText" dxfId="223" priority="1" operator="containsText" text="Arkusz jest zwalidowany poprawnie">
      <formula>NOT(ISERROR(SEARCH("Arkusz jest zwalidowany poprawnie",H1)))</formula>
    </cfRule>
  </conditionalFormatting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>
      <selection activeCell="J11" sqref="J11"/>
    </sheetView>
  </sheetViews>
  <sheetFormatPr defaultRowHeight="15" x14ac:dyDescent="0.25"/>
  <cols>
    <col min="1" max="1" width="9.140625" style="185"/>
    <col min="2" max="2" width="8.28515625" style="201" customWidth="1"/>
    <col min="3" max="3" width="51.85546875" style="201" customWidth="1"/>
    <col min="4" max="4" width="21.5703125" style="201" customWidth="1"/>
    <col min="5" max="5" width="20.5703125" style="201" customWidth="1"/>
    <col min="6" max="6" width="21.85546875" style="201" customWidth="1"/>
    <col min="7" max="7" width="25.7109375" style="201" customWidth="1"/>
    <col min="8" max="8" width="22.85546875" customWidth="1"/>
  </cols>
  <sheetData>
    <row r="1" spans="2:8" ht="15.75" x14ac:dyDescent="0.25">
      <c r="B1" s="157" t="s">
        <v>0</v>
      </c>
      <c r="G1" s="2" t="s">
        <v>1659</v>
      </c>
    </row>
    <row r="2" spans="2:8" x14ac:dyDescent="0.25">
      <c r="B2" s="202" t="s">
        <v>1675</v>
      </c>
    </row>
    <row r="3" spans="2:8" ht="15.75" thickBot="1" x14ac:dyDescent="0.3"/>
    <row r="4" spans="2:8" ht="45" x14ac:dyDescent="0.25">
      <c r="B4" s="897" t="s">
        <v>338</v>
      </c>
      <c r="C4" s="899" t="s">
        <v>339</v>
      </c>
      <c r="D4" s="203" t="s">
        <v>1676</v>
      </c>
      <c r="E4" s="204" t="s">
        <v>340</v>
      </c>
      <c r="F4" s="205" t="s">
        <v>341</v>
      </c>
      <c r="G4" s="206" t="s">
        <v>342</v>
      </c>
    </row>
    <row r="5" spans="2:8" ht="15.75" thickBot="1" x14ac:dyDescent="0.3">
      <c r="B5" s="898"/>
      <c r="C5" s="900"/>
      <c r="D5" s="207" t="s">
        <v>112</v>
      </c>
      <c r="E5" s="208" t="s">
        <v>113</v>
      </c>
      <c r="F5" s="209" t="s">
        <v>114</v>
      </c>
      <c r="G5" s="210" t="s">
        <v>115</v>
      </c>
    </row>
    <row r="6" spans="2:8" x14ac:dyDescent="0.25">
      <c r="B6" s="211" t="s">
        <v>343</v>
      </c>
      <c r="C6" s="212" t="s">
        <v>344</v>
      </c>
      <c r="D6" s="306"/>
      <c r="E6" s="307"/>
      <c r="F6" s="308"/>
      <c r="G6" s="414"/>
      <c r="H6" s="275" t="str">
        <f t="shared" ref="H6:H11" si="0">IF(COUNTBLANK(D6:F6)=3,"",IF(COUNTBLANK(D6:F6)=0,"Weryfikacja wiersza OK","Należy wypełnić wiersz"))</f>
        <v/>
      </c>
    </row>
    <row r="7" spans="2:8" x14ac:dyDescent="0.25">
      <c r="B7" s="213" t="s">
        <v>345</v>
      </c>
      <c r="C7" s="214" t="s">
        <v>346</v>
      </c>
      <c r="D7" s="309"/>
      <c r="E7" s="310"/>
      <c r="F7" s="311"/>
      <c r="G7" s="415"/>
      <c r="H7" s="275" t="str">
        <f t="shared" si="0"/>
        <v/>
      </c>
    </row>
    <row r="8" spans="2:8" ht="30" x14ac:dyDescent="0.25">
      <c r="B8" s="213" t="s">
        <v>347</v>
      </c>
      <c r="C8" s="215" t="s">
        <v>348</v>
      </c>
      <c r="D8" s="309"/>
      <c r="E8" s="310"/>
      <c r="F8" s="311"/>
      <c r="G8" s="415"/>
      <c r="H8" s="275" t="str">
        <f t="shared" si="0"/>
        <v/>
      </c>
    </row>
    <row r="9" spans="2:8" x14ac:dyDescent="0.25">
      <c r="B9" s="213" t="s">
        <v>349</v>
      </c>
      <c r="C9" s="214" t="s">
        <v>350</v>
      </c>
      <c r="D9" s="309"/>
      <c r="E9" s="310"/>
      <c r="F9" s="311"/>
      <c r="G9" s="415"/>
      <c r="H9" s="275" t="str">
        <f t="shared" si="0"/>
        <v/>
      </c>
    </row>
    <row r="10" spans="2:8" x14ac:dyDescent="0.25">
      <c r="B10" s="213" t="s">
        <v>351</v>
      </c>
      <c r="C10" s="214" t="s">
        <v>352</v>
      </c>
      <c r="D10" s="309"/>
      <c r="E10" s="310"/>
      <c r="F10" s="311"/>
      <c r="G10" s="415"/>
      <c r="H10" s="275" t="str">
        <f t="shared" si="0"/>
        <v/>
      </c>
    </row>
    <row r="11" spans="2:8" ht="30" x14ac:dyDescent="0.25">
      <c r="B11" s="213" t="s">
        <v>353</v>
      </c>
      <c r="C11" s="215" t="s">
        <v>354</v>
      </c>
      <c r="D11" s="309"/>
      <c r="E11" s="310"/>
      <c r="F11" s="311"/>
      <c r="G11" s="415"/>
      <c r="H11" s="275" t="str">
        <f t="shared" si="0"/>
        <v/>
      </c>
    </row>
    <row r="12" spans="2:8" x14ac:dyDescent="0.25">
      <c r="B12" s="213" t="s">
        <v>355</v>
      </c>
      <c r="C12" s="215" t="s">
        <v>356</v>
      </c>
      <c r="D12" s="416"/>
      <c r="E12" s="417"/>
      <c r="F12" s="418"/>
      <c r="G12" s="312"/>
      <c r="H12" s="275" t="str">
        <f>IF(ISBLANK(G12),"",IF(ISNUMBER(G12),"Weryfikacja wiersza OK","Wartość w kolumnie D musi być liczbą"))</f>
        <v/>
      </c>
    </row>
    <row r="13" spans="2:8" ht="15.75" thickBot="1" x14ac:dyDescent="0.3">
      <c r="B13" s="216" t="s">
        <v>357</v>
      </c>
      <c r="C13" s="217" t="s">
        <v>238</v>
      </c>
      <c r="D13" s="419"/>
      <c r="E13" s="420"/>
      <c r="F13" s="421"/>
      <c r="G13" s="313"/>
      <c r="H13" s="275" t="str">
        <f>IF(ISBLANK(G13),"",IF(ISNUMBER(G13),"Weryfikacja wiersza OK","Wartość w kolumnie D musi być liczbą"))</f>
        <v/>
      </c>
    </row>
    <row r="15" spans="2:8" x14ac:dyDescent="0.25">
      <c r="C15" s="280"/>
      <c r="D15" s="281" t="str">
        <f>IF(COUNTBLANK(D6:D11)=6,"",IF(COUNTBLANK(D6:D11)=0,IF(ROUND(SUM(D6:D10)-D11,2)=0,"OK","W formularzu WK03 suma wartości wykazywanych w kolumnie A jest niezgodna w podsumowaniem tej kolumny w ostatnim wierszu"),"W trakcie wprowadzania"))</f>
        <v/>
      </c>
      <c r="E15" s="281" t="str">
        <f>IF(COUNTBLANK(E6:E11)=6,"",IF(COUNTBLANK(E6:E11)=0,IF(ROUND(SUM(E6:E10)-E11,2)=0,"OK","W formularzu WK03 suma wartości wykazywanych w kolumnie B jest niezgodna w podsumowaniem tej kolumny w ostatnim wierszu"),"W trakcie wprowadzania"))</f>
        <v/>
      </c>
      <c r="F15" s="281" t="str">
        <f>IF(COUNTBLANK(F6:F11)=6,"",IF(COUNTBLANK(F6:F11)=0,IF(ROUND(SUM(F6:F10)-F11,2)=0,"OK","W formularzu WK03 suma wartości wykazywanych w kolumnie C jest niezgodna w podsumowaniem tej kolumny w ostatnim wierszu"),"W trakcie wprowadzania"))</f>
        <v/>
      </c>
      <c r="G15" s="281" t="str">
        <f>IF(COUNTBLANK(G12:G13)=2,"",IF(COUNTBLANK(G12:G13)=0,IF(ROUND(G13-9.375%*G12,2)=0,"OK","W formularzu WK03 wartość wymogu kapitałowego z tytułu ryzyka operacyjnego jest niezgodna z iloczynem współczynnika wynikającego z rozporządzenia Ministra Finansów oraz średnią wartością wykazywanych zysków z ostatnich lat przez kasę"),"W trakcie wprowadzania"))</f>
        <v/>
      </c>
    </row>
    <row r="16" spans="2:8" x14ac:dyDescent="0.25">
      <c r="C16" s="446" t="str">
        <f>IF(COUNTBLANK(D15:G15)=4,"",IF(COUNTIFS(D15:G15,"OK")=4,"Arkusz jest zwalidowany poprawnie","Arkusz jest niepoprawny"))</f>
        <v/>
      </c>
      <c r="D16" s="446"/>
      <c r="E16" s="446"/>
      <c r="F16" s="446"/>
      <c r="G16" s="446"/>
    </row>
  </sheetData>
  <sheetProtection algorithmName="SHA-512" hashValue="o1aSZfyGiY2vOPt6OcdFYHHjftKBz49DPKUWFo6Q/cVNkoWNzybqVD0ZlRa+WLpZGPyZfrJ08wYIWwntR4M+zg==" saltValue="wc3HTjyTNyqiFPfhBmayrQ==" spinCount="100000" sheet="1" formatCells="0" formatColumns="0" formatRows="0"/>
  <mergeCells count="2">
    <mergeCell ref="B4:B5"/>
    <mergeCell ref="C4:C5"/>
  </mergeCells>
  <conditionalFormatting sqref="H6:H13">
    <cfRule type="containsText" dxfId="188" priority="3" operator="containsText" text="Weryfikacja wiersza OK">
      <formula>NOT(ISERROR(SEARCH("Weryfikacja wiersza OK",H6)))</formula>
    </cfRule>
  </conditionalFormatting>
  <conditionalFormatting sqref="D15:G15">
    <cfRule type="containsText" dxfId="187" priority="2" operator="containsText" text="OK">
      <formula>NOT(ISERROR(SEARCH("OK",D15)))</formula>
    </cfRule>
  </conditionalFormatting>
  <conditionalFormatting sqref="C16:G16">
    <cfRule type="containsText" dxfId="186" priority="1" operator="containsText" text="Arkusz jest zwalidowany poprawnie">
      <formula>NOT(ISERROR(SEARCH("Arkusz jest zwalidowany poprawnie",C16)))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1"/>
  <sheetViews>
    <sheetView workbookViewId="0">
      <selection activeCell="D6" sqref="D6:D14"/>
    </sheetView>
  </sheetViews>
  <sheetFormatPr defaultRowHeight="15" x14ac:dyDescent="0.25"/>
  <cols>
    <col min="2" max="2" width="12.140625" customWidth="1"/>
    <col min="3" max="3" width="55.85546875" bestFit="1" customWidth="1"/>
    <col min="4" max="4" width="13.5703125" customWidth="1"/>
  </cols>
  <sheetData>
    <row r="1" spans="2:5" ht="15.75" x14ac:dyDescent="0.25">
      <c r="B1" s="157" t="s">
        <v>0</v>
      </c>
      <c r="D1" s="2" t="s">
        <v>1659</v>
      </c>
    </row>
    <row r="2" spans="2:5" x14ac:dyDescent="0.25">
      <c r="B2" s="202" t="s">
        <v>653</v>
      </c>
    </row>
    <row r="3" spans="2:5" ht="15.75" thickBot="1" x14ac:dyDescent="0.3"/>
    <row r="4" spans="2:5" ht="30" x14ac:dyDescent="0.25">
      <c r="B4" s="901" t="s">
        <v>654</v>
      </c>
      <c r="C4" s="902"/>
      <c r="D4" s="487" t="s">
        <v>10</v>
      </c>
    </row>
    <row r="5" spans="2:5" ht="15.75" thickBot="1" x14ac:dyDescent="0.3">
      <c r="B5" s="903"/>
      <c r="C5" s="904"/>
      <c r="D5" s="497" t="s">
        <v>112</v>
      </c>
    </row>
    <row r="6" spans="2:5" x14ac:dyDescent="0.25">
      <c r="B6" s="517" t="s">
        <v>655</v>
      </c>
      <c r="C6" s="499" t="s">
        <v>201</v>
      </c>
      <c r="D6" s="722"/>
      <c r="E6" s="275" t="str">
        <f>IF(ISBLANK(D6),"",IF(ISNUMBER(D6),"Weryfikacja wiersza OK","Wartość w kolumnie a musi być liczbą"))</f>
        <v/>
      </c>
    </row>
    <row r="7" spans="2:5" x14ac:dyDescent="0.25">
      <c r="B7" s="518" t="s">
        <v>656</v>
      </c>
      <c r="C7" s="468" t="s">
        <v>657</v>
      </c>
      <c r="D7" s="723"/>
      <c r="E7" s="275" t="str">
        <f t="shared" ref="E7:E14" si="0">IF(ISBLANK(D7),"",IF(ISNUMBER(D7),"Weryfikacja wiersza OK","Wartość w kolumnie a musi być liczbą"))</f>
        <v/>
      </c>
    </row>
    <row r="8" spans="2:5" x14ac:dyDescent="0.25">
      <c r="B8" s="518" t="s">
        <v>658</v>
      </c>
      <c r="C8" s="468" t="s">
        <v>659</v>
      </c>
      <c r="D8" s="723"/>
      <c r="E8" s="275" t="str">
        <f t="shared" si="0"/>
        <v/>
      </c>
    </row>
    <row r="9" spans="2:5" x14ac:dyDescent="0.25">
      <c r="B9" s="518" t="s">
        <v>660</v>
      </c>
      <c r="C9" s="492" t="s">
        <v>661</v>
      </c>
      <c r="D9" s="723"/>
      <c r="E9" s="275" t="str">
        <f t="shared" si="0"/>
        <v/>
      </c>
    </row>
    <row r="10" spans="2:5" x14ac:dyDescent="0.25">
      <c r="B10" s="518" t="s">
        <v>662</v>
      </c>
      <c r="C10" s="468" t="s">
        <v>663</v>
      </c>
      <c r="D10" s="723"/>
      <c r="E10" s="275" t="str">
        <f t="shared" si="0"/>
        <v/>
      </c>
    </row>
    <row r="11" spans="2:5" x14ac:dyDescent="0.25">
      <c r="B11" s="518" t="s">
        <v>664</v>
      </c>
      <c r="C11" s="468" t="s">
        <v>665</v>
      </c>
      <c r="D11" s="723"/>
      <c r="E11" s="275" t="str">
        <f t="shared" si="0"/>
        <v/>
      </c>
    </row>
    <row r="12" spans="2:5" x14ac:dyDescent="0.25">
      <c r="B12" s="518" t="s">
        <v>666</v>
      </c>
      <c r="C12" s="468" t="s">
        <v>199</v>
      </c>
      <c r="D12" s="723"/>
      <c r="E12" s="275" t="str">
        <f t="shared" si="0"/>
        <v/>
      </c>
    </row>
    <row r="13" spans="2:5" ht="15.75" thickBot="1" x14ac:dyDescent="0.3">
      <c r="B13" s="519" t="s">
        <v>667</v>
      </c>
      <c r="C13" s="520" t="s">
        <v>668</v>
      </c>
      <c r="D13" s="726"/>
      <c r="E13" s="275" t="str">
        <f t="shared" si="0"/>
        <v/>
      </c>
    </row>
    <row r="14" spans="2:5" ht="15.75" thickBot="1" x14ac:dyDescent="0.3">
      <c r="B14" s="521" t="s">
        <v>669</v>
      </c>
      <c r="C14" s="522" t="s">
        <v>73</v>
      </c>
      <c r="D14" s="727"/>
      <c r="E14" s="275" t="str">
        <f t="shared" si="0"/>
        <v/>
      </c>
    </row>
    <row r="15" spans="2:5" ht="19.5" customHeight="1" x14ac:dyDescent="0.25"/>
    <row r="16" spans="2:5" x14ac:dyDescent="0.25">
      <c r="C16" s="2" t="s">
        <v>1885</v>
      </c>
    </row>
    <row r="17" spans="3:4" x14ac:dyDescent="0.25">
      <c r="C17" t="s">
        <v>655</v>
      </c>
      <c r="D17" s="425" t="str">
        <f>IF(D6="","",IF(ROUND(SUM(D7:D8),2)=ROUND(D6,2),"OK","Błąd sumy częściowej"))</f>
        <v/>
      </c>
    </row>
    <row r="18" spans="3:4" x14ac:dyDescent="0.25">
      <c r="C18" t="s">
        <v>660</v>
      </c>
      <c r="D18" s="425" t="str">
        <f>IF(D9="","",IF(ROUND(SUM(D10:D13),2)=ROUND(D9,2),"OK","Błąd sumy częściowej"))</f>
        <v/>
      </c>
    </row>
    <row r="19" spans="3:4" x14ac:dyDescent="0.25">
      <c r="C19" t="s">
        <v>669</v>
      </c>
      <c r="D19" s="425" t="str">
        <f>IF(D14="","",IF(ROUND(SUM(D6,D9),2)=ROUND(D14,2),"OK","Błąd sumy częściowej"))</f>
        <v/>
      </c>
    </row>
    <row r="21" spans="3:4" x14ac:dyDescent="0.25">
      <c r="C21" s="15" t="s">
        <v>1908</v>
      </c>
      <c r="D21" s="425" t="str">
        <f>IF(COUNTBLANK(E6:E14)=9,"",IF(AND(COUNTIF(E6:E14,"Weryfikacja wiersza OK")=9,COUNTIF(D17:D19,"OK")=3),"Arkusz jest zwalidowany poprawnie","Arkusz jest niepoprawny"))</f>
        <v/>
      </c>
    </row>
  </sheetData>
  <sheetProtection algorithmName="SHA-512" hashValue="6QzOHkpI7pvbqObdfqNW6utVy1KrXl/3M3BH0dcRo41wps3DnbU0LVR/qhUm5AOlyo1RsxDvLqmfSnbSzY/CYw==" saltValue="XpK3pJhdfJMG9rykbDUQ9A==" spinCount="100000" sheet="1" objects="1" scenarios="1" formatColumns="0" formatRows="0"/>
  <mergeCells count="1">
    <mergeCell ref="B4:C5"/>
  </mergeCells>
  <conditionalFormatting sqref="E6:E14">
    <cfRule type="containsText" dxfId="185" priority="3" operator="containsText" text="Weryfikacja wiersza OK">
      <formula>NOT(ISERROR(SEARCH("Weryfikacja wiersza OK",E6)))</formula>
    </cfRule>
  </conditionalFormatting>
  <conditionalFormatting sqref="D17:D19">
    <cfRule type="containsText" dxfId="184" priority="2" operator="containsText" text="OK">
      <formula>NOT(ISERROR(SEARCH("OK",D17)))</formula>
    </cfRule>
  </conditionalFormatting>
  <conditionalFormatting sqref="D21">
    <cfRule type="containsText" dxfId="183" priority="1" operator="containsText" text="Arkusz jest zwalidowany poprawnie">
      <formula>NOT(ISERROR(SEARCH("Arkusz jest zwalidowany poprawnie",D21)))</formula>
    </cfRule>
  </conditionalFormatting>
  <pageMargins left="0.7" right="0.7" top="0.75" bottom="0.75" header="0.3" footer="0.3"/>
  <ignoredErrors>
    <ignoredError sqref="D18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1"/>
  <sheetViews>
    <sheetView workbookViewId="0">
      <selection activeCell="D9" sqref="D9"/>
    </sheetView>
  </sheetViews>
  <sheetFormatPr defaultRowHeight="15" x14ac:dyDescent="0.25"/>
  <cols>
    <col min="2" max="2" width="12.140625" customWidth="1"/>
    <col min="3" max="3" width="60.7109375" bestFit="1" customWidth="1"/>
    <col min="4" max="4" width="13.5703125" customWidth="1"/>
  </cols>
  <sheetData>
    <row r="1" spans="2:5" ht="15.75" x14ac:dyDescent="0.25">
      <c r="B1" s="157" t="s">
        <v>0</v>
      </c>
      <c r="D1" s="2" t="s">
        <v>1659</v>
      </c>
    </row>
    <row r="2" spans="2:5" x14ac:dyDescent="0.25">
      <c r="B2" s="202" t="s">
        <v>670</v>
      </c>
    </row>
    <row r="3" spans="2:5" ht="15.75" thickBot="1" x14ac:dyDescent="0.3"/>
    <row r="4" spans="2:5" ht="30" x14ac:dyDescent="0.25">
      <c r="B4" s="901" t="s">
        <v>475</v>
      </c>
      <c r="C4" s="902"/>
      <c r="D4" s="487" t="s">
        <v>10</v>
      </c>
    </row>
    <row r="5" spans="2:5" ht="15.75" thickBot="1" x14ac:dyDescent="0.3">
      <c r="B5" s="903"/>
      <c r="C5" s="904"/>
      <c r="D5" s="497" t="s">
        <v>112</v>
      </c>
    </row>
    <row r="6" spans="2:5" x14ac:dyDescent="0.25">
      <c r="B6" s="517" t="s">
        <v>671</v>
      </c>
      <c r="C6" s="499" t="s">
        <v>393</v>
      </c>
      <c r="D6" s="722"/>
      <c r="E6" s="275" t="str">
        <f>IF(ISBLANK(D6),"",IF(ISNUMBER(D6),"Weryfikacja wiersza OK","Wartość w kolumnie a musi być liczbą"))</f>
        <v/>
      </c>
    </row>
    <row r="7" spans="2:5" x14ac:dyDescent="0.25">
      <c r="B7" s="518" t="s">
        <v>672</v>
      </c>
      <c r="C7" s="468" t="s">
        <v>66</v>
      </c>
      <c r="D7" s="723"/>
      <c r="E7" s="275" t="str">
        <f t="shared" ref="E7:E23" si="0">IF(ISBLANK(D7),"",IF(ISNUMBER(D7),"Weryfikacja wiersza OK","Wartość w kolumnie a musi być liczbą"))</f>
        <v/>
      </c>
    </row>
    <row r="8" spans="2:5" x14ac:dyDescent="0.25">
      <c r="B8" s="518" t="s">
        <v>673</v>
      </c>
      <c r="C8" s="468" t="s">
        <v>67</v>
      </c>
      <c r="D8" s="723"/>
      <c r="E8" s="275" t="str">
        <f t="shared" si="0"/>
        <v/>
      </c>
    </row>
    <row r="9" spans="2:5" x14ac:dyDescent="0.25">
      <c r="B9" s="518" t="s">
        <v>674</v>
      </c>
      <c r="C9" s="468" t="s">
        <v>16</v>
      </c>
      <c r="D9" s="723"/>
      <c r="E9" s="275" t="str">
        <f t="shared" si="0"/>
        <v/>
      </c>
    </row>
    <row r="10" spans="2:5" x14ac:dyDescent="0.25">
      <c r="B10" s="518" t="s">
        <v>675</v>
      </c>
      <c r="C10" s="468" t="s">
        <v>22</v>
      </c>
      <c r="D10" s="723"/>
      <c r="E10" s="275" t="str">
        <f t="shared" si="0"/>
        <v/>
      </c>
    </row>
    <row r="11" spans="2:5" x14ac:dyDescent="0.25">
      <c r="B11" s="518" t="s">
        <v>676</v>
      </c>
      <c r="C11" s="492" t="s">
        <v>198</v>
      </c>
      <c r="D11" s="723"/>
      <c r="E11" s="275" t="str">
        <f t="shared" si="0"/>
        <v/>
      </c>
    </row>
    <row r="12" spans="2:5" x14ac:dyDescent="0.25">
      <c r="B12" s="518" t="s">
        <v>677</v>
      </c>
      <c r="C12" s="468" t="s">
        <v>71</v>
      </c>
      <c r="D12" s="723"/>
      <c r="E12" s="275" t="str">
        <f t="shared" si="0"/>
        <v/>
      </c>
    </row>
    <row r="13" spans="2:5" x14ac:dyDescent="0.25">
      <c r="B13" s="518" t="s">
        <v>678</v>
      </c>
      <c r="C13" s="468" t="s">
        <v>679</v>
      </c>
      <c r="D13" s="723"/>
      <c r="E13" s="275" t="str">
        <f t="shared" si="0"/>
        <v/>
      </c>
    </row>
    <row r="14" spans="2:5" x14ac:dyDescent="0.25">
      <c r="B14" s="518" t="s">
        <v>680</v>
      </c>
      <c r="C14" s="468" t="s">
        <v>22</v>
      </c>
      <c r="D14" s="723"/>
      <c r="E14" s="275" t="str">
        <f t="shared" si="0"/>
        <v/>
      </c>
    </row>
    <row r="15" spans="2:5" x14ac:dyDescent="0.25">
      <c r="B15" s="518" t="s">
        <v>681</v>
      </c>
      <c r="C15" s="492" t="s">
        <v>682</v>
      </c>
      <c r="D15" s="723"/>
      <c r="E15" s="275" t="str">
        <f t="shared" si="0"/>
        <v/>
      </c>
    </row>
    <row r="16" spans="2:5" x14ac:dyDescent="0.25">
      <c r="B16" s="518" t="s">
        <v>683</v>
      </c>
      <c r="C16" s="468" t="s">
        <v>43</v>
      </c>
      <c r="D16" s="723"/>
      <c r="E16" s="275" t="str">
        <f t="shared" si="0"/>
        <v/>
      </c>
    </row>
    <row r="17" spans="2:5" x14ac:dyDescent="0.25">
      <c r="B17" s="518" t="s">
        <v>684</v>
      </c>
      <c r="C17" s="468" t="s">
        <v>44</v>
      </c>
      <c r="D17" s="723"/>
      <c r="E17" s="275" t="str">
        <f t="shared" si="0"/>
        <v/>
      </c>
    </row>
    <row r="18" spans="2:5" x14ac:dyDescent="0.25">
      <c r="B18" s="518" t="s">
        <v>685</v>
      </c>
      <c r="C18" s="468" t="s">
        <v>45</v>
      </c>
      <c r="D18" s="723"/>
      <c r="E18" s="275" t="str">
        <f t="shared" si="0"/>
        <v/>
      </c>
    </row>
    <row r="19" spans="2:5" x14ac:dyDescent="0.25">
      <c r="B19" s="518" t="s">
        <v>686</v>
      </c>
      <c r="C19" s="468" t="s">
        <v>46</v>
      </c>
      <c r="D19" s="723"/>
      <c r="E19" s="275" t="str">
        <f t="shared" si="0"/>
        <v/>
      </c>
    </row>
    <row r="20" spans="2:5" x14ac:dyDescent="0.25">
      <c r="B20" s="518" t="s">
        <v>687</v>
      </c>
      <c r="C20" s="468" t="s">
        <v>48</v>
      </c>
      <c r="D20" s="723"/>
      <c r="E20" s="275" t="str">
        <f t="shared" si="0"/>
        <v/>
      </c>
    </row>
    <row r="21" spans="2:5" ht="30" x14ac:dyDescent="0.25">
      <c r="B21" s="518" t="s">
        <v>688</v>
      </c>
      <c r="C21" s="468" t="s">
        <v>47</v>
      </c>
      <c r="D21" s="723"/>
      <c r="E21" s="275" t="str">
        <f t="shared" si="0"/>
        <v/>
      </c>
    </row>
    <row r="22" spans="2:5" ht="15.75" thickBot="1" x14ac:dyDescent="0.3">
      <c r="B22" s="519" t="s">
        <v>689</v>
      </c>
      <c r="C22" s="520" t="s">
        <v>22</v>
      </c>
      <c r="D22" s="726"/>
      <c r="E22" s="275" t="str">
        <f t="shared" si="0"/>
        <v/>
      </c>
    </row>
    <row r="23" spans="2:5" ht="15.75" thickBot="1" x14ac:dyDescent="0.3">
      <c r="B23" s="521" t="s">
        <v>690</v>
      </c>
      <c r="C23" s="522" t="s">
        <v>73</v>
      </c>
      <c r="D23" s="727"/>
      <c r="E23" s="275" t="str">
        <f t="shared" si="0"/>
        <v/>
      </c>
    </row>
    <row r="25" spans="2:5" x14ac:dyDescent="0.25">
      <c r="C25" s="2" t="s">
        <v>1885</v>
      </c>
    </row>
    <row r="26" spans="2:5" x14ac:dyDescent="0.25">
      <c r="C26" t="s">
        <v>671</v>
      </c>
      <c r="D26" s="425" t="str">
        <f>IF(D6="","",IF(ROUND(SUM(D7:D10),2)=ROUND(D6,2),"OK","Błąd sumy częściowej"))</f>
        <v/>
      </c>
    </row>
    <row r="27" spans="2:5" x14ac:dyDescent="0.25">
      <c r="C27" t="s">
        <v>676</v>
      </c>
      <c r="D27" s="425" t="str">
        <f>IF(D11="","",IF(ROUND(SUM(D12:D14),2)=ROUND(D11,2),"OK","Błąd sumy częściowej"))</f>
        <v/>
      </c>
    </row>
    <row r="28" spans="2:5" x14ac:dyDescent="0.25">
      <c r="C28" t="s">
        <v>681</v>
      </c>
      <c r="D28" s="425" t="str">
        <f>IF(D15="","",IF(ROUND(SUM(D16:D22),2)=ROUND(D15,2),"OK","Błąd sumy częściowej"))</f>
        <v/>
      </c>
    </row>
    <row r="29" spans="2:5" x14ac:dyDescent="0.25">
      <c r="C29" t="s">
        <v>690</v>
      </c>
      <c r="D29" s="425" t="str">
        <f>IF(D23="","",IF(ROUND(SUM(D6, D11, D15),2)=ROUND(D23,2),"OK","Błąd sumy częściowej"))</f>
        <v/>
      </c>
    </row>
    <row r="31" spans="2:5" x14ac:dyDescent="0.25">
      <c r="C31" s="15" t="s">
        <v>1908</v>
      </c>
      <c r="D31" s="425" t="str">
        <f>IF(COUNTBLANK(E6:E23)=18,"",IF(AND(COUNTIF(E6:E23,"Weryfikacja wiersza OK")=18,COUNTIF(D26:D29,"OK")=4),"Arkusz jest zwalidowany poprawnie","Arkusz jest niepoprawny"))</f>
        <v/>
      </c>
    </row>
  </sheetData>
  <sheetProtection algorithmName="SHA-512" hashValue="N7GQsyxjtwGYOWq+Zr6Rfp1EkbYXeyqVKYMmzyv7TmX7SjRn3q51b/zgH0DKUIohMoDxK51zoyxfT9DOFtOnMg==" saltValue="PvADCSN/3RbDKa3fTeO8UA==" spinCount="100000" sheet="1" objects="1" scenarios="1"/>
  <mergeCells count="1">
    <mergeCell ref="B4:C5"/>
  </mergeCells>
  <conditionalFormatting sqref="E6:E23">
    <cfRule type="containsText" dxfId="182" priority="3" operator="containsText" text="Weryfikacja wiersza OK">
      <formula>NOT(ISERROR(SEARCH("Weryfikacja wiersza OK",E6)))</formula>
    </cfRule>
  </conditionalFormatting>
  <conditionalFormatting sqref="D26:D29">
    <cfRule type="containsText" dxfId="181" priority="2" operator="containsText" text="OK">
      <formula>NOT(ISERROR(SEARCH("OK",D26)))</formula>
    </cfRule>
  </conditionalFormatting>
  <conditionalFormatting sqref="D31">
    <cfRule type="containsText" dxfId="180" priority="1" operator="containsText" text="Arkusz jest zwalidowany poprawnie">
      <formula>NOT(ISERROR(SEARCH("Arkusz jest zwalidowany poprawnie",D31)))</formula>
    </cfRule>
  </conditionalFormatting>
  <pageMargins left="0.7" right="0.7" top="0.75" bottom="0.75" header="0.3" footer="0.3"/>
  <ignoredErrors>
    <ignoredError sqref="D27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4"/>
  <sheetViews>
    <sheetView workbookViewId="0">
      <selection activeCell="E12" sqref="E11:E12"/>
    </sheetView>
  </sheetViews>
  <sheetFormatPr defaultRowHeight="15" x14ac:dyDescent="0.25"/>
  <cols>
    <col min="1" max="2" width="9.140625" style="6"/>
    <col min="3" max="3" width="63.7109375" style="6" bestFit="1" customWidth="1"/>
    <col min="4" max="5" width="13.5703125" style="6" customWidth="1"/>
    <col min="6" max="6" width="23.42578125" style="6" customWidth="1"/>
    <col min="7" max="16384" width="9.140625" style="6"/>
  </cols>
  <sheetData>
    <row r="1" spans="2:7" ht="15.75" x14ac:dyDescent="0.25">
      <c r="B1" s="157" t="s">
        <v>0</v>
      </c>
      <c r="E1" s="2" t="s">
        <v>1659</v>
      </c>
    </row>
    <row r="2" spans="2:7" x14ac:dyDescent="0.25">
      <c r="B2" s="202" t="s">
        <v>710</v>
      </c>
    </row>
    <row r="3" spans="2:7" ht="15.75" thickBot="1" x14ac:dyDescent="0.3"/>
    <row r="4" spans="2:7" ht="30" x14ac:dyDescent="0.25">
      <c r="B4" s="901" t="s">
        <v>480</v>
      </c>
      <c r="C4" s="902"/>
      <c r="D4" s="523" t="s">
        <v>691</v>
      </c>
      <c r="E4" s="524" t="s">
        <v>10</v>
      </c>
    </row>
    <row r="5" spans="2:7" ht="15.75" thickBot="1" x14ac:dyDescent="0.3">
      <c r="B5" s="903"/>
      <c r="C5" s="904"/>
      <c r="D5" s="525" t="s">
        <v>112</v>
      </c>
      <c r="E5" s="526" t="s">
        <v>113</v>
      </c>
    </row>
    <row r="6" spans="2:7" x14ac:dyDescent="0.25">
      <c r="B6" s="517" t="s">
        <v>692</v>
      </c>
      <c r="C6" s="499" t="s">
        <v>393</v>
      </c>
      <c r="D6" s="728"/>
      <c r="E6" s="729"/>
      <c r="F6" s="275" t="str">
        <f>IF(COUNTBLANK(D6:E6)=2,"",IF(COUNTBLANK(D6:E6)=0,"Weryfikacja wiersza OK","Należy wypełnić wszystkie pola w bieżącym wierszu"))</f>
        <v/>
      </c>
      <c r="G6" s="275"/>
    </row>
    <row r="7" spans="2:7" x14ac:dyDescent="0.25">
      <c r="B7" s="518" t="s">
        <v>693</v>
      </c>
      <c r="C7" s="468" t="s">
        <v>66</v>
      </c>
      <c r="D7" s="730"/>
      <c r="E7" s="731"/>
      <c r="F7" s="275" t="str">
        <f t="shared" ref="F7:F23" si="0">IF(COUNTBLANK(D7:E7)=2,"",IF(COUNTBLANK(D7:E7)=0,"Weryfikacja wiersza OK","Należy wypełnić wszystkie pola w bieżącym wierszu"))</f>
        <v/>
      </c>
      <c r="G7" s="275"/>
    </row>
    <row r="8" spans="2:7" x14ac:dyDescent="0.25">
      <c r="B8" s="518" t="s">
        <v>694</v>
      </c>
      <c r="C8" s="468" t="s">
        <v>67</v>
      </c>
      <c r="D8" s="730"/>
      <c r="E8" s="731"/>
      <c r="F8" s="275" t="str">
        <f t="shared" si="0"/>
        <v/>
      </c>
      <c r="G8" s="275"/>
    </row>
    <row r="9" spans="2:7" x14ac:dyDescent="0.25">
      <c r="B9" s="518" t="s">
        <v>695</v>
      </c>
      <c r="C9" s="468" t="s">
        <v>16</v>
      </c>
      <c r="D9" s="730"/>
      <c r="E9" s="731"/>
      <c r="F9" s="275" t="str">
        <f t="shared" si="0"/>
        <v/>
      </c>
      <c r="G9" s="275"/>
    </row>
    <row r="10" spans="2:7" x14ac:dyDescent="0.25">
      <c r="B10" s="518" t="s">
        <v>696</v>
      </c>
      <c r="C10" s="468" t="s">
        <v>22</v>
      </c>
      <c r="D10" s="730"/>
      <c r="E10" s="731"/>
      <c r="F10" s="275" t="str">
        <f t="shared" si="0"/>
        <v/>
      </c>
      <c r="G10" s="275"/>
    </row>
    <row r="11" spans="2:7" x14ac:dyDescent="0.25">
      <c r="B11" s="518" t="s">
        <v>697</v>
      </c>
      <c r="C11" s="492" t="s">
        <v>198</v>
      </c>
      <c r="D11" s="732"/>
      <c r="E11" s="733"/>
      <c r="F11" s="275" t="str">
        <f t="shared" si="0"/>
        <v/>
      </c>
      <c r="G11" s="275"/>
    </row>
    <row r="12" spans="2:7" x14ac:dyDescent="0.25">
      <c r="B12" s="518" t="s">
        <v>698</v>
      </c>
      <c r="C12" s="468" t="s">
        <v>71</v>
      </c>
      <c r="D12" s="730"/>
      <c r="E12" s="731"/>
      <c r="F12" s="275" t="str">
        <f t="shared" si="0"/>
        <v/>
      </c>
      <c r="G12" s="275"/>
    </row>
    <row r="13" spans="2:7" x14ac:dyDescent="0.25">
      <c r="B13" s="518" t="s">
        <v>699</v>
      </c>
      <c r="C13" s="468" t="s">
        <v>679</v>
      </c>
      <c r="D13" s="730"/>
      <c r="E13" s="731"/>
      <c r="F13" s="275" t="str">
        <f t="shared" si="0"/>
        <v/>
      </c>
      <c r="G13" s="275"/>
    </row>
    <row r="14" spans="2:7" x14ac:dyDescent="0.25">
      <c r="B14" s="518" t="s">
        <v>700</v>
      </c>
      <c r="C14" s="468" t="s">
        <v>22</v>
      </c>
      <c r="D14" s="730"/>
      <c r="E14" s="731"/>
      <c r="F14" s="275" t="str">
        <f t="shared" si="0"/>
        <v/>
      </c>
      <c r="G14" s="275"/>
    </row>
    <row r="15" spans="2:7" x14ac:dyDescent="0.25">
      <c r="B15" s="518" t="s">
        <v>701</v>
      </c>
      <c r="C15" s="492" t="s">
        <v>682</v>
      </c>
      <c r="D15" s="732"/>
      <c r="E15" s="733"/>
      <c r="F15" s="275" t="str">
        <f t="shared" si="0"/>
        <v/>
      </c>
      <c r="G15" s="275"/>
    </row>
    <row r="16" spans="2:7" x14ac:dyDescent="0.25">
      <c r="B16" s="518" t="s">
        <v>702</v>
      </c>
      <c r="C16" s="468" t="s">
        <v>43</v>
      </c>
      <c r="D16" s="730"/>
      <c r="E16" s="731"/>
      <c r="F16" s="275" t="str">
        <f t="shared" si="0"/>
        <v/>
      </c>
      <c r="G16" s="275"/>
    </row>
    <row r="17" spans="2:7" x14ac:dyDescent="0.25">
      <c r="B17" s="518" t="s">
        <v>703</v>
      </c>
      <c r="C17" s="468" t="s">
        <v>44</v>
      </c>
      <c r="D17" s="730"/>
      <c r="E17" s="731"/>
      <c r="F17" s="275" t="str">
        <f t="shared" si="0"/>
        <v/>
      </c>
      <c r="G17" s="275"/>
    </row>
    <row r="18" spans="2:7" x14ac:dyDescent="0.25">
      <c r="B18" s="518" t="s">
        <v>704</v>
      </c>
      <c r="C18" s="468" t="s">
        <v>45</v>
      </c>
      <c r="D18" s="730"/>
      <c r="E18" s="731"/>
      <c r="F18" s="275" t="str">
        <f t="shared" si="0"/>
        <v/>
      </c>
      <c r="G18" s="275"/>
    </row>
    <row r="19" spans="2:7" x14ac:dyDescent="0.25">
      <c r="B19" s="518" t="s">
        <v>705</v>
      </c>
      <c r="C19" s="468" t="s">
        <v>46</v>
      </c>
      <c r="D19" s="730"/>
      <c r="E19" s="731"/>
      <c r="F19" s="275" t="str">
        <f t="shared" si="0"/>
        <v/>
      </c>
      <c r="G19" s="275"/>
    </row>
    <row r="20" spans="2:7" x14ac:dyDescent="0.25">
      <c r="B20" s="518" t="s">
        <v>706</v>
      </c>
      <c r="C20" s="468" t="s">
        <v>48</v>
      </c>
      <c r="D20" s="730"/>
      <c r="E20" s="731"/>
      <c r="F20" s="275" t="str">
        <f t="shared" si="0"/>
        <v/>
      </c>
      <c r="G20" s="275"/>
    </row>
    <row r="21" spans="2:7" x14ac:dyDescent="0.25">
      <c r="B21" s="518" t="s">
        <v>707</v>
      </c>
      <c r="C21" s="491" t="s">
        <v>47</v>
      </c>
      <c r="D21" s="730"/>
      <c r="E21" s="731"/>
      <c r="F21" s="275" t="str">
        <f t="shared" si="0"/>
        <v/>
      </c>
      <c r="G21" s="275"/>
    </row>
    <row r="22" spans="2:7" ht="15.75" thickBot="1" x14ac:dyDescent="0.3">
      <c r="B22" s="519" t="s">
        <v>708</v>
      </c>
      <c r="C22" s="520" t="s">
        <v>22</v>
      </c>
      <c r="D22" s="734"/>
      <c r="E22" s="735"/>
      <c r="F22" s="275" t="str">
        <f t="shared" si="0"/>
        <v/>
      </c>
      <c r="G22" s="275"/>
    </row>
    <row r="23" spans="2:7" ht="15.75" thickBot="1" x14ac:dyDescent="0.3">
      <c r="B23" s="521" t="s">
        <v>709</v>
      </c>
      <c r="C23" s="522" t="s">
        <v>73</v>
      </c>
      <c r="D23" s="736"/>
      <c r="E23" s="737"/>
      <c r="F23" s="275" t="str">
        <f t="shared" si="0"/>
        <v/>
      </c>
      <c r="G23" s="275"/>
    </row>
    <row r="25" spans="2:7" x14ac:dyDescent="0.25">
      <c r="C25" s="2" t="s">
        <v>1885</v>
      </c>
      <c r="D25"/>
    </row>
    <row r="26" spans="2:7" x14ac:dyDescent="0.25">
      <c r="B26" s="2"/>
      <c r="C26" s="6" t="s">
        <v>692</v>
      </c>
      <c r="D26" s="425" t="str">
        <f>IF(D6="","",IF(ROUND(SUM(D7:D10),2)=ROUND(D6,2),"OK","Błąd sumy częściowej"))</f>
        <v/>
      </c>
      <c r="E26" s="425" t="str">
        <f>IF(E6="","",IF(ROUND(SUM(E7:E10),2)=ROUND(E6,2),"OK","Błąd sumy częściowej"))</f>
        <v/>
      </c>
    </row>
    <row r="27" spans="2:7" x14ac:dyDescent="0.25">
      <c r="B27" s="2"/>
      <c r="C27" s="6" t="s">
        <v>697</v>
      </c>
      <c r="D27" s="425" t="str">
        <f>IF(D11="","",IF(ROUND(SUM(D12:D14),2)=ROUND(D11,2),"OK","Błąd sumy częściowej"))</f>
        <v/>
      </c>
      <c r="E27" s="425" t="str">
        <f>IF(E11="","",IF(ROUND(SUM(E12:E14),2)=ROUND(E11,2),"OK","Błąd sumy częściowej"))</f>
        <v/>
      </c>
    </row>
    <row r="28" spans="2:7" x14ac:dyDescent="0.25">
      <c r="B28" s="2"/>
      <c r="C28" s="6" t="s">
        <v>701</v>
      </c>
      <c r="D28" s="425" t="str">
        <f>IF(D15="","",IF(ROUND(SUM(D16:D22),2)=ROUND(D15,2),"OK","Błąd sumy częściowej"))</f>
        <v/>
      </c>
      <c r="E28" s="425" t="str">
        <f>IF(E15="","",IF(ROUND(SUM(E16:E22),2)=ROUND(E15,2),"OK","Błąd sumy częściowej"))</f>
        <v/>
      </c>
    </row>
    <row r="29" spans="2:7" x14ac:dyDescent="0.25">
      <c r="B29" s="2"/>
      <c r="C29" s="6" t="s">
        <v>709</v>
      </c>
      <c r="D29" s="425" t="str">
        <f>IF(D23="","",IF(ROUND(SUM(D6, D11, D15),2)=ROUND(D23,2),"OK","Błąd sumy częściowej"))</f>
        <v/>
      </c>
      <c r="E29" s="425" t="str">
        <f>IF(E23="","",IF(ROUND(SUM(E6, E11, E15),2)=ROUND(E23,2),"OK","Błąd sumy częściowej"))</f>
        <v/>
      </c>
    </row>
    <row r="30" spans="2:7" x14ac:dyDescent="0.25">
      <c r="B30" s="2"/>
    </row>
    <row r="31" spans="2:7" x14ac:dyDescent="0.25">
      <c r="B31" s="2"/>
      <c r="C31" s="15" t="s">
        <v>1908</v>
      </c>
      <c r="D31" s="425" t="str">
        <f>IF(COUNTBLANK(F6:F23)=18,"",IF(AND(COUNTIF(F6:F23,"Weryfikacja wiersza OK")=18,COUNTIF(D26:E29,"OK")=8),"Arkusz jest zwalidowany poprawnie","Arkusz jest niepoprawny"))</f>
        <v/>
      </c>
    </row>
    <row r="32" spans="2:7" x14ac:dyDescent="0.25">
      <c r="B32" s="2"/>
      <c r="D32" s="425"/>
    </row>
    <row r="33" spans="4:4" x14ac:dyDescent="0.25">
      <c r="D33" s="425"/>
    </row>
    <row r="34" spans="4:4" x14ac:dyDescent="0.25">
      <c r="D34" s="425"/>
    </row>
  </sheetData>
  <sheetProtection algorithmName="SHA-512" hashValue="fuFc6M644yhb/dIJ0ltBAZdsFYwX7CBrjI2KWJTP2ALwE77TNObE50IkLn34udh3HyyPt5tyu/liJNa8qQKq8g==" saltValue="/4tV69EINEYYAxiBtUfpzw==" spinCount="100000" sheet="1" objects="1" scenarios="1" formatColumns="0" formatRows="0"/>
  <mergeCells count="1">
    <mergeCell ref="B4:C5"/>
  </mergeCells>
  <conditionalFormatting sqref="F6:G23">
    <cfRule type="containsText" dxfId="179" priority="6" operator="containsText" text="Weryfikacja wiersza OK">
      <formula>NOT(ISERROR(SEARCH("Weryfikacja wiersza OK",F6)))</formula>
    </cfRule>
  </conditionalFormatting>
  <conditionalFormatting sqref="F6:G6 F7:F23">
    <cfRule type="cellIs" dxfId="178" priority="5" operator="equal">
      <formula>"Weryfikacja bieżącego wiersza: OK"</formula>
    </cfRule>
  </conditionalFormatting>
  <conditionalFormatting sqref="F7:G23">
    <cfRule type="cellIs" dxfId="177" priority="4" operator="equal">
      <formula>"Weryfikacja bieżącego wiersza: OK"</formula>
    </cfRule>
  </conditionalFormatting>
  <conditionalFormatting sqref="D26:E29">
    <cfRule type="containsText" dxfId="176" priority="3" operator="containsText" text="OK">
      <formula>NOT(ISERROR(SEARCH("OK",D26)))</formula>
    </cfRule>
  </conditionalFormatting>
  <conditionalFormatting sqref="D32:D34">
    <cfRule type="containsText" dxfId="175" priority="2" operator="containsText" text="OK">
      <formula>NOT(ISERROR(SEARCH("OK",D32)))</formula>
    </cfRule>
  </conditionalFormatting>
  <conditionalFormatting sqref="D31">
    <cfRule type="containsText" dxfId="174" priority="1" operator="containsText" text="Arkusz jest zwalidowany poprawnie">
      <formula>NOT(ISERROR(SEARCH("Arkusz jest zwalidowany poprawnie",D31)))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9"/>
  <sheetViews>
    <sheetView zoomScale="80" zoomScaleNormal="80" workbookViewId="0">
      <selection activeCell="E6" sqref="E6"/>
    </sheetView>
  </sheetViews>
  <sheetFormatPr defaultRowHeight="15" x14ac:dyDescent="0.25"/>
  <cols>
    <col min="3" max="3" width="65" bestFit="1" customWidth="1"/>
    <col min="4" max="8" width="13.7109375" customWidth="1"/>
  </cols>
  <sheetData>
    <row r="1" spans="2:9" ht="15.75" x14ac:dyDescent="0.25">
      <c r="B1" s="157" t="s">
        <v>0</v>
      </c>
      <c r="H1" s="2" t="s">
        <v>1659</v>
      </c>
    </row>
    <row r="2" spans="2:9" x14ac:dyDescent="0.25">
      <c r="B2" s="202" t="s">
        <v>711</v>
      </c>
    </row>
    <row r="3" spans="2:9" ht="15.75" thickBot="1" x14ac:dyDescent="0.3"/>
    <row r="4" spans="2:9" ht="75" x14ac:dyDescent="0.25">
      <c r="B4" s="901" t="s">
        <v>485</v>
      </c>
      <c r="C4" s="902"/>
      <c r="D4" s="523" t="s">
        <v>691</v>
      </c>
      <c r="E4" s="527" t="s">
        <v>712</v>
      </c>
      <c r="F4" s="527" t="s">
        <v>713</v>
      </c>
      <c r="G4" s="527" t="s">
        <v>17</v>
      </c>
      <c r="H4" s="524" t="s">
        <v>10</v>
      </c>
    </row>
    <row r="5" spans="2:9" ht="15.75" thickBot="1" x14ac:dyDescent="0.3">
      <c r="B5" s="903"/>
      <c r="C5" s="904"/>
      <c r="D5" s="525" t="s">
        <v>112</v>
      </c>
      <c r="E5" s="528" t="s">
        <v>113</v>
      </c>
      <c r="F5" s="528" t="s">
        <v>114</v>
      </c>
      <c r="G5" s="528" t="s">
        <v>115</v>
      </c>
      <c r="H5" s="526" t="s">
        <v>120</v>
      </c>
    </row>
    <row r="6" spans="2:9" ht="16.5" customHeight="1" x14ac:dyDescent="0.25">
      <c r="B6" s="504" t="s">
        <v>714</v>
      </c>
      <c r="C6" s="499" t="s">
        <v>393</v>
      </c>
      <c r="D6" s="728"/>
      <c r="E6" s="738"/>
      <c r="F6" s="738"/>
      <c r="G6" s="738"/>
      <c r="H6" s="738"/>
      <c r="I6" s="275" t="str">
        <f>IF(COUNTBLANK(D6:H6)=5,"",IF(COUNTBLANK(D6:H6)=0,"Weryfikacja wiersza OK","Należy wypełnić wszystkie pola w bieżącym wierszu"))</f>
        <v/>
      </c>
    </row>
    <row r="7" spans="2:9" ht="16.5" customHeight="1" x14ac:dyDescent="0.25">
      <c r="B7" s="466" t="s">
        <v>715</v>
      </c>
      <c r="C7" s="468" t="s">
        <v>66</v>
      </c>
      <c r="D7" s="730"/>
      <c r="E7" s="739"/>
      <c r="F7" s="739"/>
      <c r="G7" s="739"/>
      <c r="H7" s="739"/>
      <c r="I7" s="275" t="str">
        <f t="shared" ref="I7:I23" si="0">IF(COUNTBLANK(D7:H7)=5,"",IF(COUNTBLANK(D7:H7)=0,"Weryfikacja wiersza OK","Należy wypełnić wszystkie pola w bieżącym wierszu"))</f>
        <v/>
      </c>
    </row>
    <row r="8" spans="2:9" ht="16.5" customHeight="1" x14ac:dyDescent="0.25">
      <c r="B8" s="466" t="s">
        <v>716</v>
      </c>
      <c r="C8" s="468" t="s">
        <v>67</v>
      </c>
      <c r="D8" s="730"/>
      <c r="E8" s="739"/>
      <c r="F8" s="739"/>
      <c r="G8" s="739"/>
      <c r="H8" s="739"/>
      <c r="I8" s="275" t="str">
        <f t="shared" si="0"/>
        <v/>
      </c>
    </row>
    <row r="9" spans="2:9" ht="16.5" customHeight="1" x14ac:dyDescent="0.25">
      <c r="B9" s="466" t="s">
        <v>717</v>
      </c>
      <c r="C9" s="468" t="s">
        <v>16</v>
      </c>
      <c r="D9" s="730"/>
      <c r="E9" s="739"/>
      <c r="F9" s="739"/>
      <c r="G9" s="739"/>
      <c r="H9" s="739"/>
      <c r="I9" s="275" t="str">
        <f t="shared" si="0"/>
        <v/>
      </c>
    </row>
    <row r="10" spans="2:9" ht="16.5" customHeight="1" x14ac:dyDescent="0.25">
      <c r="B10" s="466" t="s">
        <v>718</v>
      </c>
      <c r="C10" s="468" t="s">
        <v>22</v>
      </c>
      <c r="D10" s="730"/>
      <c r="E10" s="739"/>
      <c r="F10" s="739"/>
      <c r="G10" s="739"/>
      <c r="H10" s="739"/>
      <c r="I10" s="275" t="str">
        <f t="shared" si="0"/>
        <v/>
      </c>
    </row>
    <row r="11" spans="2:9" ht="16.5" customHeight="1" x14ac:dyDescent="0.25">
      <c r="B11" s="466" t="s">
        <v>719</v>
      </c>
      <c r="C11" s="492" t="s">
        <v>198</v>
      </c>
      <c r="D11" s="732"/>
      <c r="E11" s="740"/>
      <c r="F11" s="740"/>
      <c r="G11" s="740"/>
      <c r="H11" s="740"/>
      <c r="I11" s="275" t="str">
        <f t="shared" si="0"/>
        <v/>
      </c>
    </row>
    <row r="12" spans="2:9" ht="16.5" customHeight="1" x14ac:dyDescent="0.25">
      <c r="B12" s="466" t="s">
        <v>720</v>
      </c>
      <c r="C12" s="468" t="s">
        <v>71</v>
      </c>
      <c r="D12" s="730"/>
      <c r="E12" s="739"/>
      <c r="F12" s="739"/>
      <c r="G12" s="739"/>
      <c r="H12" s="739"/>
      <c r="I12" s="275" t="str">
        <f t="shared" si="0"/>
        <v/>
      </c>
    </row>
    <row r="13" spans="2:9" ht="16.5" customHeight="1" x14ac:dyDescent="0.25">
      <c r="B13" s="466" t="s">
        <v>721</v>
      </c>
      <c r="C13" s="468" t="s">
        <v>679</v>
      </c>
      <c r="D13" s="730"/>
      <c r="E13" s="739"/>
      <c r="F13" s="739"/>
      <c r="G13" s="739"/>
      <c r="H13" s="739"/>
      <c r="I13" s="275" t="str">
        <f t="shared" si="0"/>
        <v/>
      </c>
    </row>
    <row r="14" spans="2:9" ht="16.5" customHeight="1" x14ac:dyDescent="0.25">
      <c r="B14" s="466" t="s">
        <v>722</v>
      </c>
      <c r="C14" s="468" t="s">
        <v>22</v>
      </c>
      <c r="D14" s="730"/>
      <c r="E14" s="739"/>
      <c r="F14" s="739"/>
      <c r="G14" s="739"/>
      <c r="H14" s="739"/>
      <c r="I14" s="275" t="str">
        <f t="shared" si="0"/>
        <v/>
      </c>
    </row>
    <row r="15" spans="2:9" ht="16.5" customHeight="1" x14ac:dyDescent="0.25">
      <c r="B15" s="466" t="s">
        <v>723</v>
      </c>
      <c r="C15" s="492" t="s">
        <v>682</v>
      </c>
      <c r="D15" s="732"/>
      <c r="E15" s="740"/>
      <c r="F15" s="740"/>
      <c r="G15" s="740"/>
      <c r="H15" s="740"/>
      <c r="I15" s="275" t="str">
        <f t="shared" si="0"/>
        <v/>
      </c>
    </row>
    <row r="16" spans="2:9" ht="16.5" customHeight="1" x14ac:dyDescent="0.25">
      <c r="B16" s="466" t="s">
        <v>724</v>
      </c>
      <c r="C16" s="468" t="s">
        <v>43</v>
      </c>
      <c r="D16" s="730"/>
      <c r="E16" s="739"/>
      <c r="F16" s="739"/>
      <c r="G16" s="739"/>
      <c r="H16" s="739"/>
      <c r="I16" s="275" t="str">
        <f t="shared" si="0"/>
        <v/>
      </c>
    </row>
    <row r="17" spans="2:9" ht="16.5" customHeight="1" x14ac:dyDescent="0.25">
      <c r="B17" s="466" t="s">
        <v>725</v>
      </c>
      <c r="C17" s="468" t="s">
        <v>44</v>
      </c>
      <c r="D17" s="730"/>
      <c r="E17" s="739"/>
      <c r="F17" s="739"/>
      <c r="G17" s="739"/>
      <c r="H17" s="739"/>
      <c r="I17" s="275" t="str">
        <f t="shared" si="0"/>
        <v/>
      </c>
    </row>
    <row r="18" spans="2:9" ht="16.5" customHeight="1" x14ac:dyDescent="0.25">
      <c r="B18" s="466" t="s">
        <v>726</v>
      </c>
      <c r="C18" s="468" t="s">
        <v>45</v>
      </c>
      <c r="D18" s="730"/>
      <c r="E18" s="739"/>
      <c r="F18" s="739"/>
      <c r="G18" s="739"/>
      <c r="H18" s="739"/>
      <c r="I18" s="275" t="str">
        <f t="shared" si="0"/>
        <v/>
      </c>
    </row>
    <row r="19" spans="2:9" ht="16.5" customHeight="1" x14ac:dyDescent="0.25">
      <c r="B19" s="466" t="s">
        <v>727</v>
      </c>
      <c r="C19" s="468" t="s">
        <v>46</v>
      </c>
      <c r="D19" s="730"/>
      <c r="E19" s="739"/>
      <c r="F19" s="739"/>
      <c r="G19" s="739"/>
      <c r="H19" s="739"/>
      <c r="I19" s="275" t="str">
        <f t="shared" si="0"/>
        <v/>
      </c>
    </row>
    <row r="20" spans="2:9" ht="16.5" customHeight="1" x14ac:dyDescent="0.25">
      <c r="B20" s="466" t="s">
        <v>728</v>
      </c>
      <c r="C20" s="468" t="s">
        <v>48</v>
      </c>
      <c r="D20" s="730"/>
      <c r="E20" s="739"/>
      <c r="F20" s="739"/>
      <c r="G20" s="739"/>
      <c r="H20" s="739"/>
      <c r="I20" s="275" t="str">
        <f t="shared" si="0"/>
        <v/>
      </c>
    </row>
    <row r="21" spans="2:9" ht="16.5" customHeight="1" x14ac:dyDescent="0.25">
      <c r="B21" s="466" t="s">
        <v>729</v>
      </c>
      <c r="C21" s="468" t="s">
        <v>47</v>
      </c>
      <c r="D21" s="730"/>
      <c r="E21" s="739"/>
      <c r="F21" s="739"/>
      <c r="G21" s="739"/>
      <c r="H21" s="739"/>
      <c r="I21" s="275" t="str">
        <f t="shared" si="0"/>
        <v/>
      </c>
    </row>
    <row r="22" spans="2:9" ht="16.5" customHeight="1" thickBot="1" x14ac:dyDescent="0.3">
      <c r="B22" s="529" t="s">
        <v>730</v>
      </c>
      <c r="C22" s="520" t="s">
        <v>22</v>
      </c>
      <c r="D22" s="734"/>
      <c r="E22" s="741"/>
      <c r="F22" s="741"/>
      <c r="G22" s="741"/>
      <c r="H22" s="741"/>
      <c r="I22" s="275" t="str">
        <f t="shared" si="0"/>
        <v/>
      </c>
    </row>
    <row r="23" spans="2:9" ht="16.5" customHeight="1" thickBot="1" x14ac:dyDescent="0.3">
      <c r="B23" s="483" t="s">
        <v>731</v>
      </c>
      <c r="C23" s="522" t="s">
        <v>73</v>
      </c>
      <c r="D23" s="736"/>
      <c r="E23" s="742"/>
      <c r="F23" s="742"/>
      <c r="G23" s="742"/>
      <c r="H23" s="742"/>
      <c r="I23" s="275" t="str">
        <f t="shared" si="0"/>
        <v/>
      </c>
    </row>
    <row r="25" spans="2:9" x14ac:dyDescent="0.25">
      <c r="C25" s="2" t="s">
        <v>1885</v>
      </c>
    </row>
    <row r="26" spans="2:9" x14ac:dyDescent="0.25">
      <c r="C26" t="s">
        <v>1890</v>
      </c>
      <c r="D26" s="425" t="str">
        <f>IF(D6="","",IF(ROUND(SUM(D7:D10),2)=ROUND(D6,2),"OK","Błąd sumy częściowej"))</f>
        <v/>
      </c>
      <c r="E26" s="425" t="str">
        <f t="shared" ref="E26:H26" si="1">IF(E6="","",IF(ROUND(SUM(E7:E10),2)=ROUND(E6,2),"OK","Błąd sumy częściowej"))</f>
        <v/>
      </c>
      <c r="F26" s="425" t="str">
        <f t="shared" si="1"/>
        <v/>
      </c>
      <c r="G26" s="425" t="str">
        <f t="shared" si="1"/>
        <v/>
      </c>
      <c r="H26" s="425" t="str">
        <f t="shared" si="1"/>
        <v/>
      </c>
    </row>
    <row r="27" spans="2:9" x14ac:dyDescent="0.25">
      <c r="C27" t="s">
        <v>1891</v>
      </c>
      <c r="D27" s="425" t="str">
        <f>IF(D11="","",IF(ROUND(SUM(D12:D14),2)=ROUND(D11,2),"OK","Błąd sumy częściowej"))</f>
        <v/>
      </c>
      <c r="E27" s="425" t="str">
        <f t="shared" ref="E27:H27" si="2">IF(E11="","",IF(ROUND(SUM(E12:E14),2)=ROUND(E11,2),"OK","Błąd sumy częściowej"))</f>
        <v/>
      </c>
      <c r="F27" s="425" t="str">
        <f t="shared" si="2"/>
        <v/>
      </c>
      <c r="G27" s="425" t="str">
        <f t="shared" si="2"/>
        <v/>
      </c>
      <c r="H27" s="425" t="str">
        <f t="shared" si="2"/>
        <v/>
      </c>
    </row>
    <row r="28" spans="2:9" x14ac:dyDescent="0.25">
      <c r="C28" t="s">
        <v>1892</v>
      </c>
      <c r="D28" s="425" t="str">
        <f>IF(D15="","",IF(ROUND(SUM(D16:D22),2)=ROUND(D15,2),"OK","Błąd sumy częściowej"))</f>
        <v/>
      </c>
      <c r="E28" s="425" t="str">
        <f t="shared" ref="E28:H28" si="3">IF(E15="","",IF(ROUND(SUM(E16:E22),2)=ROUND(E15,2),"OK","Błąd sumy częściowej"))</f>
        <v/>
      </c>
      <c r="F28" s="425" t="str">
        <f t="shared" si="3"/>
        <v/>
      </c>
      <c r="G28" s="425" t="str">
        <f t="shared" si="3"/>
        <v/>
      </c>
      <c r="H28" s="425" t="str">
        <f t="shared" si="3"/>
        <v/>
      </c>
    </row>
    <row r="29" spans="2:9" x14ac:dyDescent="0.25">
      <c r="C29" t="s">
        <v>1893</v>
      </c>
      <c r="D29" s="425" t="str">
        <f>IF(D23="","",IF(ROUND(SUM(D6,D11,D15),2)=ROUND(D23,2),"OK","Błąd sumy częściowej"))</f>
        <v/>
      </c>
      <c r="E29" s="425" t="str">
        <f t="shared" ref="E29:H29" si="4">IF(E23="","",IF(ROUND(SUM(E6,E11,E15),2)=ROUND(E23,2),"OK","Błąd sumy częściowej"))</f>
        <v/>
      </c>
      <c r="F29" s="425" t="str">
        <f t="shared" si="4"/>
        <v/>
      </c>
      <c r="G29" s="425" t="str">
        <f t="shared" si="4"/>
        <v/>
      </c>
      <c r="H29" s="425" t="str">
        <f t="shared" si="4"/>
        <v/>
      </c>
    </row>
    <row r="31" spans="2:9" x14ac:dyDescent="0.25">
      <c r="C31" s="15" t="s">
        <v>1908</v>
      </c>
      <c r="D31" s="425" t="str">
        <f>IF(COUNTBLANK(I6:I23)=18,"",IF(AND(COUNTIF(I6:I23,"Weryfikacja wiersza OK")=18,COUNTIF(D26:H29,"OK")=20),"Arkusz jest zwalidowany poprawnie","Arkusz jest niepoprawny"))</f>
        <v/>
      </c>
    </row>
    <row r="32" spans="2:9" x14ac:dyDescent="0.25">
      <c r="D32" s="425"/>
    </row>
    <row r="33" spans="2:4" x14ac:dyDescent="0.25">
      <c r="D33" s="425"/>
    </row>
    <row r="34" spans="2:4" x14ac:dyDescent="0.25">
      <c r="D34" s="425"/>
    </row>
    <row r="36" spans="2:4" x14ac:dyDescent="0.25">
      <c r="D36" s="425"/>
    </row>
    <row r="37" spans="2:4" x14ac:dyDescent="0.25">
      <c r="D37" s="425"/>
    </row>
    <row r="38" spans="2:4" x14ac:dyDescent="0.25">
      <c r="D38" s="425"/>
    </row>
    <row r="39" spans="2:4" x14ac:dyDescent="0.25">
      <c r="D39" s="425"/>
    </row>
    <row r="41" spans="2:4" x14ac:dyDescent="0.25">
      <c r="B41" s="2"/>
      <c r="D41" s="425"/>
    </row>
    <row r="42" spans="2:4" x14ac:dyDescent="0.25">
      <c r="B42" s="2"/>
      <c r="D42" s="425"/>
    </row>
    <row r="43" spans="2:4" x14ac:dyDescent="0.25">
      <c r="B43" s="2"/>
      <c r="D43" s="425"/>
    </row>
    <row r="44" spans="2:4" x14ac:dyDescent="0.25">
      <c r="B44" s="2"/>
      <c r="D44" s="425"/>
    </row>
    <row r="45" spans="2:4" x14ac:dyDescent="0.25">
      <c r="B45" s="2"/>
    </row>
    <row r="46" spans="2:4" x14ac:dyDescent="0.25">
      <c r="B46" s="2"/>
      <c r="D46" s="425"/>
    </row>
    <row r="47" spans="2:4" x14ac:dyDescent="0.25">
      <c r="B47" s="2"/>
      <c r="D47" s="425"/>
    </row>
    <row r="48" spans="2:4" x14ac:dyDescent="0.25">
      <c r="D48" s="425"/>
    </row>
    <row r="49" spans="4:4" x14ac:dyDescent="0.25">
      <c r="D49" s="425"/>
    </row>
  </sheetData>
  <sheetProtection algorithmName="SHA-512" hashValue="KdiLUVLY96dCtVRZM16bGbsozklIzHdjY0m/aWuEWLqgW3VCqQJ+aYszx2x9jJoEPF9tQ08CcSBkt5W6iODbQw==" saltValue="X35wjifi3iNN10zeYgx99A==" spinCount="100000" sheet="1" objects="1" scenarios="1" formatColumns="0" formatRows="0"/>
  <mergeCells count="1">
    <mergeCell ref="B4:C5"/>
  </mergeCells>
  <conditionalFormatting sqref="I6:I23">
    <cfRule type="containsText" dxfId="173" priority="25" operator="containsText" text="Weryfikacja wiersza OK">
      <formula>NOT(ISERROR(SEARCH("Weryfikacja wiersza OK",I6)))</formula>
    </cfRule>
  </conditionalFormatting>
  <conditionalFormatting sqref="I6:I23">
    <cfRule type="cellIs" dxfId="172" priority="24" operator="equal">
      <formula>"Weryfikacja bieżącego wiersza: OK"</formula>
    </cfRule>
  </conditionalFormatting>
  <conditionalFormatting sqref="D30 D35 D40 D45">
    <cfRule type="cellIs" dxfId="171" priority="8" operator="equal">
      <formula>"Błąd sumy częściowej"</formula>
    </cfRule>
    <cfRule type="cellIs" dxfId="170" priority="9" operator="equal">
      <formula>"Błąd sumy częściowej"</formula>
    </cfRule>
  </conditionalFormatting>
  <conditionalFormatting sqref="D26:H29">
    <cfRule type="containsText" dxfId="169" priority="6" operator="containsText" text="OK">
      <formula>NOT(ISERROR(SEARCH("OK",D26)))</formula>
    </cfRule>
  </conditionalFormatting>
  <conditionalFormatting sqref="D32:D34">
    <cfRule type="containsText" dxfId="168" priority="5" operator="containsText" text="OK">
      <formula>NOT(ISERROR(SEARCH("OK",D32)))</formula>
    </cfRule>
  </conditionalFormatting>
  <conditionalFormatting sqref="D36:D39">
    <cfRule type="containsText" dxfId="167" priority="4" operator="containsText" text="OK">
      <formula>NOT(ISERROR(SEARCH("OK",D36)))</formula>
    </cfRule>
  </conditionalFormatting>
  <conditionalFormatting sqref="D41:D44">
    <cfRule type="containsText" dxfId="166" priority="3" operator="containsText" text="OK">
      <formula>NOT(ISERROR(SEARCH("OK",D41)))</formula>
    </cfRule>
  </conditionalFormatting>
  <conditionalFormatting sqref="D46:D49">
    <cfRule type="containsText" dxfId="165" priority="2" operator="containsText" text="OK">
      <formula>NOT(ISERROR(SEARCH("OK",D46)))</formula>
    </cfRule>
  </conditionalFormatting>
  <conditionalFormatting sqref="D31">
    <cfRule type="containsText" dxfId="164" priority="1" operator="containsText" text="Arkusz jest zwalidowany poprawnie">
      <formula>NOT(ISERROR(SEARCH("Arkusz jest zwalidowany poprawnie",D31)))</formula>
    </cfRule>
  </conditionalFormatting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53"/>
  <sheetViews>
    <sheetView topLeftCell="A4" workbookViewId="0">
      <selection activeCell="F12" sqref="F12"/>
    </sheetView>
  </sheetViews>
  <sheetFormatPr defaultRowHeight="15" x14ac:dyDescent="0.25"/>
  <cols>
    <col min="2" max="2" width="9.140625" style="6"/>
    <col min="3" max="3" width="65" style="6" bestFit="1" customWidth="1"/>
    <col min="4" max="8" width="13.5703125" style="6" customWidth="1"/>
  </cols>
  <sheetData>
    <row r="1" spans="2:9" ht="15.75" x14ac:dyDescent="0.25">
      <c r="B1" s="157" t="s">
        <v>0</v>
      </c>
      <c r="H1" s="2" t="s">
        <v>1659</v>
      </c>
    </row>
    <row r="2" spans="2:9" x14ac:dyDescent="0.25">
      <c r="B2" s="202" t="s">
        <v>755</v>
      </c>
    </row>
    <row r="3" spans="2:9" ht="15.75" thickBot="1" x14ac:dyDescent="0.3"/>
    <row r="4" spans="2:9" ht="90" x14ac:dyDescent="0.25">
      <c r="B4" s="901" t="s">
        <v>491</v>
      </c>
      <c r="C4" s="905"/>
      <c r="D4" s="527" t="s">
        <v>691</v>
      </c>
      <c r="E4" s="527" t="s">
        <v>732</v>
      </c>
      <c r="F4" s="527" t="s">
        <v>733</v>
      </c>
      <c r="G4" s="527" t="s">
        <v>17</v>
      </c>
      <c r="H4" s="524" t="s">
        <v>10</v>
      </c>
    </row>
    <row r="5" spans="2:9" ht="15.75" thickBot="1" x14ac:dyDescent="0.3">
      <c r="B5" s="903"/>
      <c r="C5" s="906"/>
      <c r="D5" s="528" t="s">
        <v>112</v>
      </c>
      <c r="E5" s="528" t="s">
        <v>113</v>
      </c>
      <c r="F5" s="528" t="s">
        <v>114</v>
      </c>
      <c r="G5" s="528" t="s">
        <v>115</v>
      </c>
      <c r="H5" s="526" t="s">
        <v>120</v>
      </c>
    </row>
    <row r="6" spans="2:9" x14ac:dyDescent="0.25">
      <c r="B6" s="504" t="s">
        <v>734</v>
      </c>
      <c r="C6" s="530" t="s">
        <v>87</v>
      </c>
      <c r="D6" s="738"/>
      <c r="E6" s="738"/>
      <c r="F6" s="738"/>
      <c r="G6" s="738"/>
      <c r="H6" s="738"/>
      <c r="I6" s="275" t="str">
        <f>IF(COUNTBLANK(D6:H6)=5,"",IF(COUNTBLANK(D6:H6)=0,"Weryfikacja wiersza OK","Należy wypełnić wszystkie pola w bieżącym wierszu"))</f>
        <v/>
      </c>
    </row>
    <row r="7" spans="2:9" x14ac:dyDescent="0.25">
      <c r="B7" s="466" t="s">
        <v>735</v>
      </c>
      <c r="C7" s="531" t="s">
        <v>43</v>
      </c>
      <c r="D7" s="739"/>
      <c r="E7" s="739"/>
      <c r="F7" s="739"/>
      <c r="G7" s="739"/>
      <c r="H7" s="739"/>
      <c r="I7" s="275" t="str">
        <f t="shared" ref="I7:I26" si="0">IF(COUNTBLANK(D7:H7)=5,"",IF(COUNTBLANK(D7:H7)=0,"Weryfikacja wiersza OK","Należy wypełnić wszystkie pola w bieżącym wierszu"))</f>
        <v/>
      </c>
    </row>
    <row r="8" spans="2:9" x14ac:dyDescent="0.25">
      <c r="B8" s="466" t="s">
        <v>736</v>
      </c>
      <c r="C8" s="531" t="s">
        <v>44</v>
      </c>
      <c r="D8" s="739"/>
      <c r="E8" s="739"/>
      <c r="F8" s="739"/>
      <c r="G8" s="739"/>
      <c r="H8" s="739"/>
      <c r="I8" s="275" t="str">
        <f t="shared" si="0"/>
        <v/>
      </c>
    </row>
    <row r="9" spans="2:9" x14ac:dyDescent="0.25">
      <c r="B9" s="466" t="s">
        <v>737</v>
      </c>
      <c r="C9" s="531" t="s">
        <v>45</v>
      </c>
      <c r="D9" s="739"/>
      <c r="E9" s="739"/>
      <c r="F9" s="739"/>
      <c r="G9" s="739"/>
      <c r="H9" s="739"/>
      <c r="I9" s="275" t="str">
        <f t="shared" si="0"/>
        <v/>
      </c>
    </row>
    <row r="10" spans="2:9" x14ac:dyDescent="0.25">
      <c r="B10" s="466" t="s">
        <v>738</v>
      </c>
      <c r="C10" s="531" t="s">
        <v>46</v>
      </c>
      <c r="D10" s="739"/>
      <c r="E10" s="739"/>
      <c r="F10" s="739"/>
      <c r="G10" s="739"/>
      <c r="H10" s="739"/>
      <c r="I10" s="275" t="str">
        <f t="shared" si="0"/>
        <v/>
      </c>
    </row>
    <row r="11" spans="2:9" x14ac:dyDescent="0.25">
      <c r="B11" s="466" t="s">
        <v>739</v>
      </c>
      <c r="C11" s="531" t="s">
        <v>48</v>
      </c>
      <c r="D11" s="739"/>
      <c r="E11" s="739"/>
      <c r="F11" s="739"/>
      <c r="G11" s="739"/>
      <c r="H11" s="739"/>
      <c r="I11" s="275" t="str">
        <f t="shared" si="0"/>
        <v/>
      </c>
    </row>
    <row r="12" spans="2:9" x14ac:dyDescent="0.25">
      <c r="B12" s="466" t="s">
        <v>740</v>
      </c>
      <c r="C12" s="531" t="s">
        <v>47</v>
      </c>
      <c r="D12" s="739"/>
      <c r="E12" s="739"/>
      <c r="F12" s="739"/>
      <c r="G12" s="739"/>
      <c r="H12" s="739"/>
      <c r="I12" s="275" t="str">
        <f t="shared" si="0"/>
        <v/>
      </c>
    </row>
    <row r="13" spans="2:9" x14ac:dyDescent="0.25">
      <c r="B13" s="466" t="s">
        <v>741</v>
      </c>
      <c r="C13" s="531" t="s">
        <v>22</v>
      </c>
      <c r="D13" s="739"/>
      <c r="E13" s="739"/>
      <c r="F13" s="739"/>
      <c r="G13" s="739"/>
      <c r="H13" s="739"/>
      <c r="I13" s="275" t="str">
        <f t="shared" si="0"/>
        <v/>
      </c>
    </row>
    <row r="14" spans="2:9" x14ac:dyDescent="0.25">
      <c r="B14" s="466" t="s">
        <v>742</v>
      </c>
      <c r="C14" s="532" t="s">
        <v>198</v>
      </c>
      <c r="D14" s="740"/>
      <c r="E14" s="740"/>
      <c r="F14" s="740"/>
      <c r="G14" s="740"/>
      <c r="H14" s="740"/>
      <c r="I14" s="275" t="str">
        <f t="shared" si="0"/>
        <v/>
      </c>
    </row>
    <row r="15" spans="2:9" x14ac:dyDescent="0.25">
      <c r="B15" s="466" t="s">
        <v>743</v>
      </c>
      <c r="C15" s="531" t="s">
        <v>71</v>
      </c>
      <c r="D15" s="739"/>
      <c r="E15" s="739"/>
      <c r="F15" s="739"/>
      <c r="G15" s="739"/>
      <c r="H15" s="739"/>
      <c r="I15" s="275" t="str">
        <f t="shared" si="0"/>
        <v/>
      </c>
    </row>
    <row r="16" spans="2:9" x14ac:dyDescent="0.25">
      <c r="B16" s="466" t="s">
        <v>744</v>
      </c>
      <c r="C16" s="531" t="s">
        <v>679</v>
      </c>
      <c r="D16" s="739"/>
      <c r="E16" s="739"/>
      <c r="F16" s="739"/>
      <c r="G16" s="739"/>
      <c r="H16" s="739"/>
      <c r="I16" s="275" t="str">
        <f t="shared" si="0"/>
        <v/>
      </c>
    </row>
    <row r="17" spans="2:9" x14ac:dyDescent="0.25">
      <c r="B17" s="466" t="s">
        <v>745</v>
      </c>
      <c r="C17" s="531" t="s">
        <v>22</v>
      </c>
      <c r="D17" s="739"/>
      <c r="E17" s="739"/>
      <c r="F17" s="739"/>
      <c r="G17" s="739"/>
      <c r="H17" s="739"/>
      <c r="I17" s="275" t="str">
        <f t="shared" si="0"/>
        <v/>
      </c>
    </row>
    <row r="18" spans="2:9" x14ac:dyDescent="0.25">
      <c r="B18" s="466" t="s">
        <v>746</v>
      </c>
      <c r="C18" s="532" t="s">
        <v>682</v>
      </c>
      <c r="D18" s="740"/>
      <c r="E18" s="740"/>
      <c r="F18" s="740"/>
      <c r="G18" s="740"/>
      <c r="H18" s="740"/>
      <c r="I18" s="275" t="str">
        <f t="shared" si="0"/>
        <v/>
      </c>
    </row>
    <row r="19" spans="2:9" x14ac:dyDescent="0.25">
      <c r="B19" s="466" t="s">
        <v>747</v>
      </c>
      <c r="C19" s="531" t="s">
        <v>43</v>
      </c>
      <c r="D19" s="739"/>
      <c r="E19" s="739"/>
      <c r="F19" s="739"/>
      <c r="G19" s="739"/>
      <c r="H19" s="739"/>
      <c r="I19" s="275" t="str">
        <f t="shared" si="0"/>
        <v/>
      </c>
    </row>
    <row r="20" spans="2:9" x14ac:dyDescent="0.25">
      <c r="B20" s="466" t="s">
        <v>748</v>
      </c>
      <c r="C20" s="531" t="s">
        <v>44</v>
      </c>
      <c r="D20" s="739"/>
      <c r="E20" s="739"/>
      <c r="F20" s="739"/>
      <c r="G20" s="739"/>
      <c r="H20" s="739"/>
      <c r="I20" s="275" t="str">
        <f t="shared" si="0"/>
        <v/>
      </c>
    </row>
    <row r="21" spans="2:9" x14ac:dyDescent="0.25">
      <c r="B21" s="466" t="s">
        <v>749</v>
      </c>
      <c r="C21" s="531" t="s">
        <v>45</v>
      </c>
      <c r="D21" s="739"/>
      <c r="E21" s="739"/>
      <c r="F21" s="739"/>
      <c r="G21" s="739"/>
      <c r="H21" s="739"/>
      <c r="I21" s="275" t="str">
        <f t="shared" si="0"/>
        <v/>
      </c>
    </row>
    <row r="22" spans="2:9" x14ac:dyDescent="0.25">
      <c r="B22" s="466" t="s">
        <v>750</v>
      </c>
      <c r="C22" s="531" t="s">
        <v>46</v>
      </c>
      <c r="D22" s="739"/>
      <c r="E22" s="739"/>
      <c r="F22" s="739"/>
      <c r="G22" s="739"/>
      <c r="H22" s="739"/>
      <c r="I22" s="275" t="str">
        <f t="shared" si="0"/>
        <v/>
      </c>
    </row>
    <row r="23" spans="2:9" x14ac:dyDescent="0.25">
      <c r="B23" s="466" t="s">
        <v>751</v>
      </c>
      <c r="C23" s="531" t="s">
        <v>48</v>
      </c>
      <c r="D23" s="739"/>
      <c r="E23" s="739"/>
      <c r="F23" s="739"/>
      <c r="G23" s="739"/>
      <c r="H23" s="739"/>
      <c r="I23" s="275" t="str">
        <f t="shared" si="0"/>
        <v/>
      </c>
    </row>
    <row r="24" spans="2:9" x14ac:dyDescent="0.25">
      <c r="B24" s="466" t="s">
        <v>752</v>
      </c>
      <c r="C24" s="531" t="s">
        <v>47</v>
      </c>
      <c r="D24" s="739"/>
      <c r="E24" s="739"/>
      <c r="F24" s="739"/>
      <c r="G24" s="739"/>
      <c r="H24" s="739"/>
      <c r="I24" s="275" t="str">
        <f t="shared" si="0"/>
        <v/>
      </c>
    </row>
    <row r="25" spans="2:9" ht="15.75" thickBot="1" x14ac:dyDescent="0.3">
      <c r="B25" s="529" t="s">
        <v>753</v>
      </c>
      <c r="C25" s="533" t="s">
        <v>22</v>
      </c>
      <c r="D25" s="741"/>
      <c r="E25" s="741"/>
      <c r="F25" s="741"/>
      <c r="G25" s="741"/>
      <c r="H25" s="741"/>
      <c r="I25" s="275" t="str">
        <f t="shared" si="0"/>
        <v/>
      </c>
    </row>
    <row r="26" spans="2:9" ht="15.75" thickBot="1" x14ac:dyDescent="0.3">
      <c r="B26" s="483" t="s">
        <v>754</v>
      </c>
      <c r="C26" s="534" t="s">
        <v>73</v>
      </c>
      <c r="D26" s="742"/>
      <c r="E26" s="742"/>
      <c r="F26" s="742"/>
      <c r="G26" s="742"/>
      <c r="H26" s="742"/>
      <c r="I26" s="275" t="str">
        <f t="shared" si="0"/>
        <v/>
      </c>
    </row>
    <row r="28" spans="2:9" x14ac:dyDescent="0.25">
      <c r="C28" s="2" t="s">
        <v>1885</v>
      </c>
    </row>
    <row r="29" spans="2:9" x14ac:dyDescent="0.25">
      <c r="B29" s="2"/>
      <c r="C29" s="6" t="s">
        <v>1886</v>
      </c>
      <c r="D29" s="425" t="str">
        <f>IF(D6="","",IF(ROUND(SUM(D7:D13),2)=ROUND(D6,2),"OK","Błąd sumy częściowej"))</f>
        <v/>
      </c>
      <c r="E29" s="425" t="str">
        <f t="shared" ref="E29:H29" si="1">IF(E6="","",IF(ROUND(SUM(E7:E13),2)=ROUND(E6,2),"OK","Błąd sumy częściowej"))</f>
        <v/>
      </c>
      <c r="F29" s="425" t="str">
        <f t="shared" si="1"/>
        <v/>
      </c>
      <c r="G29" s="425" t="str">
        <f t="shared" si="1"/>
        <v/>
      </c>
      <c r="H29" s="425" t="str">
        <f t="shared" si="1"/>
        <v/>
      </c>
    </row>
    <row r="30" spans="2:9" x14ac:dyDescent="0.25">
      <c r="B30" s="2"/>
      <c r="C30" s="6" t="s">
        <v>1887</v>
      </c>
      <c r="D30" s="425" t="str">
        <f>IF(D14="","",IF(ROUND(SUM(D15:D17),2)=ROUND(D14,2),"OK","Błąd sumy częściowej"))</f>
        <v/>
      </c>
      <c r="E30" s="425" t="str">
        <f t="shared" ref="E30:H30" si="2">IF(E14="","",IF(ROUND(SUM(E15:E17),2)=ROUND(E14,2),"OK","Błąd sumy częściowej"))</f>
        <v/>
      </c>
      <c r="F30" s="425" t="str">
        <f t="shared" si="2"/>
        <v/>
      </c>
      <c r="G30" s="425" t="str">
        <f t="shared" si="2"/>
        <v/>
      </c>
      <c r="H30" s="425" t="str">
        <f t="shared" si="2"/>
        <v/>
      </c>
    </row>
    <row r="31" spans="2:9" x14ac:dyDescent="0.25">
      <c r="B31" s="2"/>
      <c r="C31" s="6" t="s">
        <v>1888</v>
      </c>
      <c r="D31" s="425" t="str">
        <f>IF(D18="","",IF(ROUND(SUM(D19:D25),2)=ROUND(D18,2),"OK","Błąd sumy częściowej"))</f>
        <v/>
      </c>
      <c r="E31" s="425" t="str">
        <f t="shared" ref="E31:H31" si="3">IF(E18="","",IF(ROUND(SUM(E19:E25),2)=ROUND(E18,2),"OK","Błąd sumy częściowej"))</f>
        <v/>
      </c>
      <c r="F31" s="425" t="str">
        <f t="shared" si="3"/>
        <v/>
      </c>
      <c r="G31" s="425" t="str">
        <f t="shared" si="3"/>
        <v/>
      </c>
      <c r="H31" s="425" t="str">
        <f t="shared" si="3"/>
        <v/>
      </c>
    </row>
    <row r="32" spans="2:9" x14ac:dyDescent="0.25">
      <c r="B32" s="2"/>
      <c r="C32" s="6" t="s">
        <v>1889</v>
      </c>
      <c r="D32" s="425" t="str">
        <f>IF(D26="","",IF(ROUND(SUM(D6,D14,D18),2)=ROUND(D26,2),"OK","Błąd sumy częściowej"))</f>
        <v/>
      </c>
      <c r="E32" s="425" t="str">
        <f t="shared" ref="E32:H32" si="4">IF(E26="","",IF(ROUND(SUM(E6,E14,E18),2)=ROUND(E26,2),"OK","Błąd sumy częściowej"))</f>
        <v/>
      </c>
      <c r="F32" s="425" t="str">
        <f t="shared" si="4"/>
        <v/>
      </c>
      <c r="G32" s="425" t="str">
        <f t="shared" si="4"/>
        <v/>
      </c>
      <c r="H32" s="425" t="str">
        <f t="shared" si="4"/>
        <v/>
      </c>
    </row>
    <row r="33" spans="2:4" x14ac:dyDescent="0.25">
      <c r="B33" s="2"/>
    </row>
    <row r="34" spans="2:4" x14ac:dyDescent="0.25">
      <c r="B34" s="2"/>
      <c r="C34" s="15" t="s">
        <v>1908</v>
      </c>
      <c r="D34" s="425" t="str">
        <f>IF(COUNTBLANK(I6:I26)=21,"",IF(AND(COUNTIF(I6:I26,"Weryfikacja wiersza OK")=21,COUNTIF(D29:H32,"OK")=20),"Arkusz jest zwalidowany poprawnie","Arkusz jest niepoprawny"))</f>
        <v/>
      </c>
    </row>
    <row r="35" spans="2:4" x14ac:dyDescent="0.25">
      <c r="B35" s="2"/>
      <c r="D35" s="425"/>
    </row>
    <row r="36" spans="2:4" x14ac:dyDescent="0.25">
      <c r="B36" s="2"/>
      <c r="D36" s="425"/>
    </row>
    <row r="37" spans="2:4" x14ac:dyDescent="0.25">
      <c r="B37" s="2"/>
      <c r="D37" s="425"/>
    </row>
    <row r="38" spans="2:4" x14ac:dyDescent="0.25">
      <c r="B38" s="2"/>
    </row>
    <row r="39" spans="2:4" x14ac:dyDescent="0.25">
      <c r="B39" s="2"/>
      <c r="D39" s="425"/>
    </row>
    <row r="40" spans="2:4" x14ac:dyDescent="0.25">
      <c r="B40" s="2"/>
      <c r="D40" s="425"/>
    </row>
    <row r="41" spans="2:4" x14ac:dyDescent="0.25">
      <c r="B41" s="2"/>
      <c r="D41" s="425"/>
    </row>
    <row r="42" spans="2:4" x14ac:dyDescent="0.25">
      <c r="B42" s="2"/>
      <c r="D42" s="425"/>
    </row>
    <row r="43" spans="2:4" x14ac:dyDescent="0.25">
      <c r="B43" s="2"/>
    </row>
    <row r="44" spans="2:4" x14ac:dyDescent="0.25">
      <c r="B44" s="2"/>
      <c r="D44" s="425"/>
    </row>
    <row r="45" spans="2:4" x14ac:dyDescent="0.25">
      <c r="B45" s="2"/>
      <c r="D45" s="425"/>
    </row>
    <row r="46" spans="2:4" x14ac:dyDescent="0.25">
      <c r="B46" s="2"/>
      <c r="D46" s="425"/>
    </row>
    <row r="47" spans="2:4" x14ac:dyDescent="0.25">
      <c r="B47" s="2"/>
      <c r="D47" s="425"/>
    </row>
    <row r="48" spans="2:4" x14ac:dyDescent="0.25">
      <c r="B48" s="2"/>
    </row>
    <row r="49" spans="2:4" x14ac:dyDescent="0.25">
      <c r="B49" s="2"/>
    </row>
    <row r="50" spans="2:4" x14ac:dyDescent="0.25">
      <c r="D50" s="425"/>
    </row>
    <row r="51" spans="2:4" x14ac:dyDescent="0.25">
      <c r="D51" s="425"/>
    </row>
    <row r="52" spans="2:4" x14ac:dyDescent="0.25">
      <c r="D52" s="425"/>
    </row>
    <row r="53" spans="2:4" x14ac:dyDescent="0.25">
      <c r="D53" s="425"/>
    </row>
  </sheetData>
  <sheetProtection algorithmName="SHA-512" hashValue="crkMFoM7XZDffNqpf+2q2/vpoVFJT+/O5A5mf7pbsaideLibLrXdNMAQEU9AEr3ZhwHy7rDfpiNv6nZfzy7Ocg==" saltValue="9EqbbZ+iA5LJEiAXYyEYmg==" spinCount="100000" sheet="1" objects="1" scenarios="1" formatColumns="0" formatRows="0"/>
  <mergeCells count="1">
    <mergeCell ref="B4:C5"/>
  </mergeCells>
  <conditionalFormatting sqref="I6:I26">
    <cfRule type="containsText" dxfId="163" priority="8" operator="containsText" text="Weryfikacja wiersza OK">
      <formula>NOT(ISERROR(SEARCH("Weryfikacja wiersza OK",I6)))</formula>
    </cfRule>
  </conditionalFormatting>
  <conditionalFormatting sqref="I6:I26">
    <cfRule type="cellIs" dxfId="162" priority="7" operator="equal">
      <formula>"Weryfikacja bieżącego wiersza: OK"</formula>
    </cfRule>
  </conditionalFormatting>
  <conditionalFormatting sqref="D50:D53">
    <cfRule type="containsText" dxfId="161" priority="2" operator="containsText" text="OK">
      <formula>NOT(ISERROR(SEARCH("OK",D50)))</formula>
    </cfRule>
  </conditionalFormatting>
  <conditionalFormatting sqref="D29:H32">
    <cfRule type="containsText" dxfId="160" priority="6" operator="containsText" text="OK">
      <formula>NOT(ISERROR(SEARCH("OK",D29)))</formula>
    </cfRule>
  </conditionalFormatting>
  <conditionalFormatting sqref="D35:D37">
    <cfRule type="containsText" dxfId="159" priority="5" operator="containsText" text="OK">
      <formula>NOT(ISERROR(SEARCH("OK",D35)))</formula>
    </cfRule>
  </conditionalFormatting>
  <conditionalFormatting sqref="D39:D42">
    <cfRule type="containsText" dxfId="158" priority="4" operator="containsText" text="OK">
      <formula>NOT(ISERROR(SEARCH("OK",D39)))</formula>
    </cfRule>
  </conditionalFormatting>
  <conditionalFormatting sqref="D44:D47">
    <cfRule type="containsText" dxfId="157" priority="3" operator="containsText" text="OK">
      <formula>NOT(ISERROR(SEARCH("OK",D44)))</formula>
    </cfRule>
  </conditionalFormatting>
  <conditionalFormatting sqref="D34">
    <cfRule type="containsText" dxfId="156" priority="1" operator="containsText" text="Arkusz jest zwalidowany poprawnie">
      <formula>NOT(ISERROR(SEARCH("Arkusz jest zwalidowany poprawnie",D34)))</formula>
    </cfRule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5"/>
  <sheetViews>
    <sheetView workbookViewId="0">
      <selection activeCell="E12" sqref="E12"/>
    </sheetView>
  </sheetViews>
  <sheetFormatPr defaultRowHeight="15" x14ac:dyDescent="0.25"/>
  <cols>
    <col min="3" max="3" width="65" bestFit="1" customWidth="1"/>
    <col min="4" max="8" width="13.5703125" customWidth="1"/>
  </cols>
  <sheetData>
    <row r="1" spans="2:9" ht="15.75" x14ac:dyDescent="0.25">
      <c r="B1" s="157" t="s">
        <v>0</v>
      </c>
      <c r="H1" s="2" t="s">
        <v>1659</v>
      </c>
    </row>
    <row r="2" spans="2:9" x14ac:dyDescent="0.25">
      <c r="B2" s="202" t="s">
        <v>756</v>
      </c>
    </row>
    <row r="3" spans="2:9" ht="15.75" thickBot="1" x14ac:dyDescent="0.3"/>
    <row r="4" spans="2:9" ht="90" x14ac:dyDescent="0.25">
      <c r="B4" s="901" t="s">
        <v>496</v>
      </c>
      <c r="C4" s="902"/>
      <c r="D4" s="535" t="s">
        <v>691</v>
      </c>
      <c r="E4" s="536" t="s">
        <v>732</v>
      </c>
      <c r="F4" s="536" t="s">
        <v>733</v>
      </c>
      <c r="G4" s="536" t="s">
        <v>17</v>
      </c>
      <c r="H4" s="537" t="s">
        <v>10</v>
      </c>
    </row>
    <row r="5" spans="2:9" ht="15.75" thickBot="1" x14ac:dyDescent="0.3">
      <c r="B5" s="903"/>
      <c r="C5" s="904"/>
      <c r="D5" s="525" t="s">
        <v>112</v>
      </c>
      <c r="E5" s="528" t="s">
        <v>113</v>
      </c>
      <c r="F5" s="528" t="s">
        <v>114</v>
      </c>
      <c r="G5" s="528" t="s">
        <v>115</v>
      </c>
      <c r="H5" s="526" t="s">
        <v>120</v>
      </c>
    </row>
    <row r="6" spans="2:9" x14ac:dyDescent="0.25">
      <c r="B6" s="504" t="s">
        <v>757</v>
      </c>
      <c r="C6" s="514" t="s">
        <v>198</v>
      </c>
      <c r="D6" s="728"/>
      <c r="E6" s="738"/>
      <c r="F6" s="738"/>
      <c r="G6" s="738"/>
      <c r="H6" s="729"/>
      <c r="I6" s="275" t="str">
        <f>IF(COUNTBLANK(D6:H6)=5,"",IF(COUNTBLANK(D6:H6)=0,"Weryfikacja wiersza OK","Należy wypełnić wszystkie pola w bieżącym wierszu"))</f>
        <v/>
      </c>
    </row>
    <row r="7" spans="2:9" x14ac:dyDescent="0.25">
      <c r="B7" s="466" t="s">
        <v>758</v>
      </c>
      <c r="C7" s="468" t="s">
        <v>71</v>
      </c>
      <c r="D7" s="730"/>
      <c r="E7" s="730"/>
      <c r="F7" s="730"/>
      <c r="G7" s="730"/>
      <c r="H7" s="730"/>
      <c r="I7" s="275" t="str">
        <f t="shared" ref="I7:I18" si="0">IF(COUNTBLANK(D7:H7)=5,"",IF(COUNTBLANK(D7:H7)=0,"Weryfikacja wiersza OK","Należy wypełnić wszystkie pola w bieżącym wierszu"))</f>
        <v/>
      </c>
    </row>
    <row r="8" spans="2:9" x14ac:dyDescent="0.25">
      <c r="B8" s="466" t="s">
        <v>759</v>
      </c>
      <c r="C8" s="468" t="s">
        <v>679</v>
      </c>
      <c r="D8" s="730"/>
      <c r="E8" s="730"/>
      <c r="F8" s="730"/>
      <c r="G8" s="730"/>
      <c r="H8" s="730"/>
      <c r="I8" s="275" t="str">
        <f t="shared" si="0"/>
        <v/>
      </c>
    </row>
    <row r="9" spans="2:9" x14ac:dyDescent="0.25">
      <c r="B9" s="466" t="s">
        <v>760</v>
      </c>
      <c r="C9" s="468" t="s">
        <v>22</v>
      </c>
      <c r="D9" s="730"/>
      <c r="E9" s="730"/>
      <c r="F9" s="730"/>
      <c r="G9" s="730"/>
      <c r="H9" s="730"/>
      <c r="I9" s="275" t="str">
        <f t="shared" si="0"/>
        <v/>
      </c>
    </row>
    <row r="10" spans="2:9" x14ac:dyDescent="0.25">
      <c r="B10" s="466" t="s">
        <v>761</v>
      </c>
      <c r="C10" s="516" t="s">
        <v>682</v>
      </c>
      <c r="D10" s="732"/>
      <c r="E10" s="732"/>
      <c r="F10" s="732"/>
      <c r="G10" s="732"/>
      <c r="H10" s="732"/>
      <c r="I10" s="275" t="str">
        <f t="shared" si="0"/>
        <v/>
      </c>
    </row>
    <row r="11" spans="2:9" x14ac:dyDescent="0.25">
      <c r="B11" s="466" t="s">
        <v>762</v>
      </c>
      <c r="C11" s="468" t="s">
        <v>43</v>
      </c>
      <c r="D11" s="730"/>
      <c r="E11" s="730"/>
      <c r="F11" s="730"/>
      <c r="G11" s="730"/>
      <c r="H11" s="730"/>
      <c r="I11" s="275" t="str">
        <f t="shared" si="0"/>
        <v/>
      </c>
    </row>
    <row r="12" spans="2:9" x14ac:dyDescent="0.25">
      <c r="B12" s="466" t="s">
        <v>763</v>
      </c>
      <c r="C12" s="468" t="s">
        <v>44</v>
      </c>
      <c r="D12" s="730"/>
      <c r="E12" s="730"/>
      <c r="F12" s="730"/>
      <c r="G12" s="730"/>
      <c r="H12" s="730"/>
      <c r="I12" s="275" t="str">
        <f t="shared" si="0"/>
        <v/>
      </c>
    </row>
    <row r="13" spans="2:9" x14ac:dyDescent="0.25">
      <c r="B13" s="466" t="s">
        <v>764</v>
      </c>
      <c r="C13" s="468" t="s">
        <v>45</v>
      </c>
      <c r="D13" s="730"/>
      <c r="E13" s="730"/>
      <c r="F13" s="730"/>
      <c r="G13" s="730"/>
      <c r="H13" s="730"/>
      <c r="I13" s="275" t="str">
        <f t="shared" si="0"/>
        <v/>
      </c>
    </row>
    <row r="14" spans="2:9" x14ac:dyDescent="0.25">
      <c r="B14" s="466" t="s">
        <v>765</v>
      </c>
      <c r="C14" s="468" t="s">
        <v>46</v>
      </c>
      <c r="D14" s="730"/>
      <c r="E14" s="730"/>
      <c r="F14" s="730"/>
      <c r="G14" s="730"/>
      <c r="H14" s="730"/>
      <c r="I14" s="275" t="str">
        <f t="shared" si="0"/>
        <v/>
      </c>
    </row>
    <row r="15" spans="2:9" x14ac:dyDescent="0.25">
      <c r="B15" s="466" t="s">
        <v>766</v>
      </c>
      <c r="C15" s="468" t="s">
        <v>48</v>
      </c>
      <c r="D15" s="730"/>
      <c r="E15" s="730"/>
      <c r="F15" s="730"/>
      <c r="G15" s="730"/>
      <c r="H15" s="730"/>
      <c r="I15" s="275" t="str">
        <f t="shared" si="0"/>
        <v/>
      </c>
    </row>
    <row r="16" spans="2:9" x14ac:dyDescent="0.25">
      <c r="B16" s="466" t="s">
        <v>767</v>
      </c>
      <c r="C16" s="468" t="s">
        <v>47</v>
      </c>
      <c r="D16" s="730"/>
      <c r="E16" s="730"/>
      <c r="F16" s="730"/>
      <c r="G16" s="730"/>
      <c r="H16" s="730"/>
      <c r="I16" s="275" t="str">
        <f t="shared" si="0"/>
        <v/>
      </c>
    </row>
    <row r="17" spans="2:9" ht="15.75" thickBot="1" x14ac:dyDescent="0.3">
      <c r="B17" s="529" t="s">
        <v>768</v>
      </c>
      <c r="C17" s="520" t="s">
        <v>22</v>
      </c>
      <c r="D17" s="734"/>
      <c r="E17" s="734"/>
      <c r="F17" s="734"/>
      <c r="G17" s="734"/>
      <c r="H17" s="734"/>
      <c r="I17" s="275" t="str">
        <f t="shared" si="0"/>
        <v/>
      </c>
    </row>
    <row r="18" spans="2:9" ht="15.75" thickBot="1" x14ac:dyDescent="0.3">
      <c r="B18" s="483" t="s">
        <v>769</v>
      </c>
      <c r="C18" s="538" t="s">
        <v>73</v>
      </c>
      <c r="D18" s="736"/>
      <c r="E18" s="736"/>
      <c r="F18" s="736"/>
      <c r="G18" s="736"/>
      <c r="H18" s="736"/>
      <c r="I18" s="275" t="str">
        <f t="shared" si="0"/>
        <v/>
      </c>
    </row>
    <row r="20" spans="2:9" x14ac:dyDescent="0.25">
      <c r="C20" s="2" t="s">
        <v>1885</v>
      </c>
    </row>
    <row r="21" spans="2:9" x14ac:dyDescent="0.25">
      <c r="C21" t="s">
        <v>757</v>
      </c>
      <c r="D21" s="425" t="str">
        <f>IF(D6="","",IF(ROUND(SUM(D7:D9),2)=ROUND(D6,2),"OK","Błąd sumy częściowej"))</f>
        <v/>
      </c>
      <c r="E21" s="425" t="str">
        <f t="shared" ref="E21:H21" si="1">IF(E6="","",IF(ROUND(SUM(E7:E9),2)=ROUND(E6,2),"OK","Błąd sumy częściowej"))</f>
        <v/>
      </c>
      <c r="F21" s="425" t="str">
        <f t="shared" si="1"/>
        <v/>
      </c>
      <c r="G21" s="425" t="str">
        <f t="shared" si="1"/>
        <v/>
      </c>
      <c r="H21" s="425" t="str">
        <f t="shared" si="1"/>
        <v/>
      </c>
    </row>
    <row r="22" spans="2:9" x14ac:dyDescent="0.25">
      <c r="C22" t="s">
        <v>761</v>
      </c>
      <c r="D22" s="425" t="str">
        <f>IF(D10="","",IF(ROUND(SUM(D11:D17),2)=ROUND(D10,2),"OK","Błąd sumy częściowej"))</f>
        <v/>
      </c>
      <c r="E22" s="425" t="str">
        <f t="shared" ref="E22:H22" si="2">IF(E10="","",IF(ROUND(SUM(E11:E17),2)=ROUND(E10,2),"OK","Błąd sumy częściowej"))</f>
        <v/>
      </c>
      <c r="F22" s="425" t="str">
        <f t="shared" si="2"/>
        <v/>
      </c>
      <c r="G22" s="425" t="str">
        <f t="shared" si="2"/>
        <v/>
      </c>
      <c r="H22" s="425" t="str">
        <f t="shared" si="2"/>
        <v/>
      </c>
    </row>
    <row r="23" spans="2:9" x14ac:dyDescent="0.25">
      <c r="C23" t="s">
        <v>769</v>
      </c>
      <c r="D23" s="425" t="str">
        <f>IF(D18="","",IF(ROUND(SUM(D6,D10),2)=ROUND(D18,2),"OK","Błąd sumy częściowej"))</f>
        <v/>
      </c>
      <c r="E23" s="425" t="str">
        <f t="shared" ref="E23:H23" si="3">IF(E18="","",IF(ROUND(SUM(E6,E10),2)=ROUND(E18,2),"OK","Błąd sumy częściowej"))</f>
        <v/>
      </c>
      <c r="F23" s="425" t="str">
        <f t="shared" si="3"/>
        <v/>
      </c>
      <c r="G23" s="425" t="str">
        <f t="shared" si="3"/>
        <v/>
      </c>
      <c r="H23" s="425" t="str">
        <f t="shared" si="3"/>
        <v/>
      </c>
    </row>
    <row r="25" spans="2:9" x14ac:dyDescent="0.25">
      <c r="C25" s="15" t="s">
        <v>1908</v>
      </c>
      <c r="D25" s="425" t="str">
        <f>IF(COUNTBLANK(I6:I18)=13,"",IF(AND(COUNTIF(I6:I18,"Weryfikacja wiersza OK")=13,COUNTIF(D21:H23,"OK")=15),"Arkusz jest zwalidowany poprawnie","Arkusz jest niepoprawny"))</f>
        <v/>
      </c>
    </row>
  </sheetData>
  <sheetProtection algorithmName="SHA-512" hashValue="B6C/PQjY0IcyfiQqmO9oMYoB1S3hHt7DhE0A2CcimtT1l08g+XDxWWhm8DfMELQh+Ngd2x/0nQWM71vIEnym2w==" saltValue="mgx8KGPenTi61xo225TB+w==" spinCount="100000" sheet="1" objects="1" scenarios="1" formatColumns="0" formatRows="0"/>
  <mergeCells count="1">
    <mergeCell ref="B4:C5"/>
  </mergeCells>
  <conditionalFormatting sqref="I6:I18">
    <cfRule type="containsText" dxfId="155" priority="4" operator="containsText" text="Weryfikacja wiersza OK">
      <formula>NOT(ISERROR(SEARCH("Weryfikacja wiersza OK",I6)))</formula>
    </cfRule>
  </conditionalFormatting>
  <conditionalFormatting sqref="I6:I18">
    <cfRule type="cellIs" dxfId="154" priority="3" operator="equal">
      <formula>"Weryfikacja bieżącego wiersza: OK"</formula>
    </cfRule>
  </conditionalFormatting>
  <conditionalFormatting sqref="D21:H23">
    <cfRule type="containsText" dxfId="153" priority="2" operator="containsText" text="OK">
      <formula>NOT(ISERROR(SEARCH("OK",D21)))</formula>
    </cfRule>
  </conditionalFormatting>
  <conditionalFormatting sqref="D25">
    <cfRule type="containsText" dxfId="152" priority="1" operator="containsText" text="Arkusz jest zwalidowany poprawnie">
      <formula>NOT(ISERROR(SEARCH("Arkusz jest zwalidowany poprawnie",D25)))</formula>
    </cfRule>
  </conditionalFormatting>
  <pageMargins left="0.7" right="0.7" top="0.75" bottom="0.75" header="0.3" footer="0.3"/>
  <ignoredErrors>
    <ignoredError sqref="D22" formula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3"/>
  <sheetViews>
    <sheetView workbookViewId="0">
      <selection activeCell="C8" activeCellId="1" sqref="D6:D18 C8:C15"/>
    </sheetView>
  </sheetViews>
  <sheetFormatPr defaultRowHeight="15" x14ac:dyDescent="0.25"/>
  <cols>
    <col min="2" max="2" width="12" customWidth="1"/>
    <col min="3" max="3" width="55" customWidth="1"/>
    <col min="4" max="4" width="13.7109375" customWidth="1"/>
  </cols>
  <sheetData>
    <row r="1" spans="2:5" ht="15.75" x14ac:dyDescent="0.25">
      <c r="B1" s="157" t="s">
        <v>0</v>
      </c>
    </row>
    <row r="2" spans="2:5" x14ac:dyDescent="0.25">
      <c r="B2" s="202" t="s">
        <v>780</v>
      </c>
    </row>
    <row r="3" spans="2:5" ht="15.75" thickBot="1" x14ac:dyDescent="0.3"/>
    <row r="4" spans="2:5" ht="30" x14ac:dyDescent="0.25">
      <c r="B4" s="901" t="s">
        <v>508</v>
      </c>
      <c r="C4" s="902"/>
      <c r="D4" s="487" t="s">
        <v>10</v>
      </c>
    </row>
    <row r="5" spans="2:5" ht="15.75" thickBot="1" x14ac:dyDescent="0.3">
      <c r="B5" s="903"/>
      <c r="C5" s="904"/>
      <c r="D5" s="497" t="s">
        <v>112</v>
      </c>
    </row>
    <row r="6" spans="2:5" x14ac:dyDescent="0.25">
      <c r="B6" s="498" t="s">
        <v>781</v>
      </c>
      <c r="C6" s="539" t="s">
        <v>797</v>
      </c>
      <c r="D6" s="743"/>
      <c r="E6" s="275" t="str">
        <f>IF(ISBLANK(D6),"",IF(ISNUMBER(D6),"Weryfikacja wiersza OK","Wartość w kolumnie a musi być liczbą"))</f>
        <v/>
      </c>
    </row>
    <row r="7" spans="2:5" x14ac:dyDescent="0.25">
      <c r="B7" s="500" t="s">
        <v>782</v>
      </c>
      <c r="C7" s="491" t="s">
        <v>506</v>
      </c>
      <c r="D7" s="720"/>
      <c r="E7" s="275" t="str">
        <f t="shared" ref="E7:E18" si="0">IF(ISBLANK(D7),"",IF(ISNUMBER(D7),"Weryfikacja wiersza OK","Wartość w kolumnie a musi być liczbą"))</f>
        <v/>
      </c>
    </row>
    <row r="8" spans="2:5" x14ac:dyDescent="0.25">
      <c r="B8" s="500" t="s">
        <v>783</v>
      </c>
      <c r="C8" s="744"/>
      <c r="D8" s="720"/>
      <c r="E8" s="426" t="str">
        <f>IF(AND(ISBLANK(D8),ISBLANK(C8)),"",IF(AND(ISNUMBER(D8),ISTEXT(C8)),"Weryfikacja wiersza OK","Opis musi być tekstem a wartość w kolumnie A musi być liczbą"))</f>
        <v/>
      </c>
    </row>
    <row r="9" spans="2:5" x14ac:dyDescent="0.25">
      <c r="B9" s="500" t="s">
        <v>784</v>
      </c>
      <c r="C9" s="744"/>
      <c r="D9" s="720"/>
      <c r="E9" s="426" t="str">
        <f t="shared" ref="E9:E15" si="1">IF(AND(ISBLANK(D9),ISBLANK(C9)),"",IF(AND(ISNUMBER(D9),ISTEXT(C9)),"Weryfikacja wiersza OK","Opis musi być tekstem a wartość w kolumnie A musi być liczbą"))</f>
        <v/>
      </c>
    </row>
    <row r="10" spans="2:5" x14ac:dyDescent="0.25">
      <c r="B10" s="500" t="s">
        <v>785</v>
      </c>
      <c r="C10" s="744"/>
      <c r="D10" s="720"/>
      <c r="E10" s="426" t="str">
        <f t="shared" si="1"/>
        <v/>
      </c>
    </row>
    <row r="11" spans="2:5" x14ac:dyDescent="0.25">
      <c r="B11" s="500" t="s">
        <v>786</v>
      </c>
      <c r="C11" s="744"/>
      <c r="D11" s="720"/>
      <c r="E11" s="426" t="str">
        <f t="shared" si="1"/>
        <v/>
      </c>
    </row>
    <row r="12" spans="2:5" x14ac:dyDescent="0.25">
      <c r="B12" s="500" t="s">
        <v>787</v>
      </c>
      <c r="C12" s="744"/>
      <c r="D12" s="720"/>
      <c r="E12" s="426" t="str">
        <f t="shared" si="1"/>
        <v/>
      </c>
    </row>
    <row r="13" spans="2:5" x14ac:dyDescent="0.25">
      <c r="B13" s="500" t="s">
        <v>788</v>
      </c>
      <c r="C13" s="744"/>
      <c r="D13" s="720"/>
      <c r="E13" s="426" t="str">
        <f t="shared" si="1"/>
        <v/>
      </c>
    </row>
    <row r="14" spans="2:5" x14ac:dyDescent="0.25">
      <c r="B14" s="500" t="s">
        <v>789</v>
      </c>
      <c r="C14" s="744"/>
      <c r="D14" s="720"/>
      <c r="E14" s="426" t="str">
        <f t="shared" si="1"/>
        <v/>
      </c>
    </row>
    <row r="15" spans="2:5" x14ac:dyDescent="0.25">
      <c r="B15" s="500" t="s">
        <v>790</v>
      </c>
      <c r="C15" s="744"/>
      <c r="D15" s="720"/>
      <c r="E15" s="426" t="str">
        <f t="shared" si="1"/>
        <v/>
      </c>
    </row>
    <row r="16" spans="2:5" x14ac:dyDescent="0.25">
      <c r="B16" s="500" t="s">
        <v>791</v>
      </c>
      <c r="C16" s="491" t="s">
        <v>792</v>
      </c>
      <c r="D16" s="720"/>
      <c r="E16" s="275" t="str">
        <f t="shared" si="0"/>
        <v/>
      </c>
    </row>
    <row r="17" spans="2:5" x14ac:dyDescent="0.25">
      <c r="B17" s="500" t="s">
        <v>793</v>
      </c>
      <c r="C17" s="540" t="s">
        <v>794</v>
      </c>
      <c r="D17" s="720"/>
      <c r="E17" s="275" t="str">
        <f t="shared" si="0"/>
        <v/>
      </c>
    </row>
    <row r="18" spans="2:5" ht="15.75" thickBot="1" x14ac:dyDescent="0.3">
      <c r="B18" s="501" t="s">
        <v>795</v>
      </c>
      <c r="C18" s="555" t="s">
        <v>796</v>
      </c>
      <c r="D18" s="721"/>
      <c r="E18" s="275" t="str">
        <f t="shared" si="0"/>
        <v/>
      </c>
    </row>
    <row r="20" spans="2:5" x14ac:dyDescent="0.25">
      <c r="C20" s="2" t="s">
        <v>1885</v>
      </c>
    </row>
    <row r="21" spans="2:5" x14ac:dyDescent="0.25">
      <c r="C21" t="s">
        <v>781</v>
      </c>
      <c r="D21" s="425" t="str">
        <f>IF(D6="","",IF(ROUND(SUM(D7:D16),2)=ROUND(D6,2),"OK","Błąd sumy częściowej"))</f>
        <v/>
      </c>
    </row>
    <row r="23" spans="2:5" x14ac:dyDescent="0.25">
      <c r="C23" s="15" t="s">
        <v>1908</v>
      </c>
      <c r="D23" s="425" t="str">
        <f>IF(COUNTBLANK(E6:E18)=13,"",IF(AND(COUNTIF(E6:E18,"Weryfikacja wiersza OK")=13,COUNTIF(D21,"OK")=1),"Arkusz jest zwalidowany poprawnie","Arkusz jest niepoprawny"))</f>
        <v/>
      </c>
    </row>
  </sheetData>
  <sheetProtection algorithmName="SHA-512" hashValue="FWQBfA9rO9azqMTN05dn9cCU5poGahzdZQ6i/SxxyD87IiEm8zDHq2mn1zde5wlYpBH6LxHFlIy0j/iqLXdGew==" saltValue="n9voggsOlxvr5tzmB9QTOw==" spinCount="100000" sheet="1" objects="1" scenarios="1" formatColumns="0" formatRows="0"/>
  <mergeCells count="1">
    <mergeCell ref="B4:C5"/>
  </mergeCells>
  <conditionalFormatting sqref="E6:E7 E16:E18">
    <cfRule type="containsText" dxfId="151" priority="7" operator="containsText" text="Weryfikacja wiersza OK">
      <formula>NOT(ISERROR(SEARCH("Weryfikacja wiersza OK",E6)))</formula>
    </cfRule>
  </conditionalFormatting>
  <conditionalFormatting sqref="E6:E7 E16:E18">
    <cfRule type="cellIs" dxfId="150" priority="6" operator="equal">
      <formula>"Weryfikacja bieżącego wiersza: OK"</formula>
    </cfRule>
  </conditionalFormatting>
  <conditionalFormatting sqref="E6:E7 E16:E18">
    <cfRule type="cellIs" dxfId="149" priority="5" operator="equal">
      <formula>"Weryfikacja OK"</formula>
    </cfRule>
  </conditionalFormatting>
  <conditionalFormatting sqref="D21">
    <cfRule type="containsText" dxfId="148" priority="4" operator="containsText" text="OK">
      <formula>NOT(ISERROR(SEARCH("OK",D21)))</formula>
    </cfRule>
  </conditionalFormatting>
  <conditionalFormatting sqref="D23">
    <cfRule type="containsText" dxfId="147" priority="3" operator="containsText" text="Arkusz jest zwalidowany poprawnie">
      <formula>NOT(ISERROR(SEARCH("Arkusz jest zwalidowany poprawnie",D23)))</formula>
    </cfRule>
  </conditionalFormatting>
  <conditionalFormatting sqref="E8:E15">
    <cfRule type="containsText" dxfId="146" priority="2" operator="containsText" text="Weryfikacja wiersza OK">
      <formula>NOT(ISERROR(SEARCH("Weryfikacja wiersza OK",E8)))</formula>
    </cfRule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5"/>
  <sheetViews>
    <sheetView workbookViewId="0">
      <selection activeCell="D6" sqref="D6:D18"/>
    </sheetView>
  </sheetViews>
  <sheetFormatPr defaultRowHeight="15" x14ac:dyDescent="0.25"/>
  <cols>
    <col min="2" max="2" width="10.7109375" style="6" bestFit="1" customWidth="1"/>
    <col min="3" max="3" width="50.42578125" style="6" customWidth="1"/>
    <col min="4" max="4" width="13.5703125" style="6" customWidth="1"/>
  </cols>
  <sheetData>
    <row r="1" spans="2:5" ht="15.75" x14ac:dyDescent="0.25">
      <c r="B1" s="157" t="s">
        <v>0</v>
      </c>
    </row>
    <row r="2" spans="2:5" x14ac:dyDescent="0.25">
      <c r="B2" s="202" t="s">
        <v>818</v>
      </c>
    </row>
    <row r="3" spans="2:5" ht="15.75" thickBot="1" x14ac:dyDescent="0.3"/>
    <row r="4" spans="2:5" ht="30" x14ac:dyDescent="0.25">
      <c r="B4" s="901" t="s">
        <v>510</v>
      </c>
      <c r="C4" s="907"/>
      <c r="D4" s="544" t="s">
        <v>10</v>
      </c>
    </row>
    <row r="5" spans="2:5" ht="15.75" thickBot="1" x14ac:dyDescent="0.3">
      <c r="B5" s="903"/>
      <c r="C5" s="908"/>
      <c r="D5" s="545" t="s">
        <v>112</v>
      </c>
    </row>
    <row r="6" spans="2:5" x14ac:dyDescent="0.25">
      <c r="B6" s="489" t="s">
        <v>798</v>
      </c>
      <c r="C6" s="548" t="s">
        <v>799</v>
      </c>
      <c r="D6" s="745"/>
      <c r="E6" s="275" t="str">
        <f>IF(ISBLANK(D6),"",IF(ISNUMBER(D6),"Weryfikacja wiersza OK","Wartość w kolumnie a musi być liczbą"))</f>
        <v/>
      </c>
    </row>
    <row r="7" spans="2:5" x14ac:dyDescent="0.25">
      <c r="B7" s="80" t="s">
        <v>800</v>
      </c>
      <c r="C7" s="550" t="s">
        <v>772</v>
      </c>
      <c r="D7" s="746"/>
      <c r="E7" s="275" t="str">
        <f t="shared" ref="E7:E18" si="0">IF(ISBLANK(D7),"",IF(ISNUMBER(D7),"Weryfikacja wiersza OK","Wartość w kolumnie a musi być liczbą"))</f>
        <v/>
      </c>
    </row>
    <row r="8" spans="2:5" x14ac:dyDescent="0.25">
      <c r="B8" s="80" t="s">
        <v>801</v>
      </c>
      <c r="C8" s="550" t="s">
        <v>776</v>
      </c>
      <c r="D8" s="746"/>
      <c r="E8" s="275" t="str">
        <f t="shared" si="0"/>
        <v/>
      </c>
    </row>
    <row r="9" spans="2:5" x14ac:dyDescent="0.25">
      <c r="B9" s="80" t="s">
        <v>802</v>
      </c>
      <c r="C9" s="550" t="s">
        <v>107</v>
      </c>
      <c r="D9" s="746"/>
      <c r="E9" s="275" t="str">
        <f t="shared" si="0"/>
        <v/>
      </c>
    </row>
    <row r="10" spans="2:5" x14ac:dyDescent="0.25">
      <c r="B10" s="80" t="s">
        <v>803</v>
      </c>
      <c r="C10" s="549" t="s">
        <v>510</v>
      </c>
      <c r="D10" s="746"/>
      <c r="E10" s="275" t="str">
        <f t="shared" si="0"/>
        <v/>
      </c>
    </row>
    <row r="11" spans="2:5" x14ac:dyDescent="0.25">
      <c r="B11" s="80" t="s">
        <v>804</v>
      </c>
      <c r="C11" s="550" t="s">
        <v>805</v>
      </c>
      <c r="D11" s="746"/>
      <c r="E11" s="275" t="str">
        <f t="shared" si="0"/>
        <v/>
      </c>
    </row>
    <row r="12" spans="2:5" x14ac:dyDescent="0.25">
      <c r="B12" s="80" t="s">
        <v>806</v>
      </c>
      <c r="C12" s="550" t="s">
        <v>807</v>
      </c>
      <c r="D12" s="746"/>
      <c r="E12" s="275" t="str">
        <f t="shared" si="0"/>
        <v/>
      </c>
    </row>
    <row r="13" spans="2:5" x14ac:dyDescent="0.25">
      <c r="B13" s="80" t="s">
        <v>808</v>
      </c>
      <c r="C13" s="550" t="s">
        <v>809</v>
      </c>
      <c r="D13" s="746"/>
      <c r="E13" s="275" t="str">
        <f t="shared" si="0"/>
        <v/>
      </c>
    </row>
    <row r="14" spans="2:5" x14ac:dyDescent="0.25">
      <c r="B14" s="80" t="s">
        <v>810</v>
      </c>
      <c r="C14" s="550" t="s">
        <v>811</v>
      </c>
      <c r="D14" s="746"/>
      <c r="E14" s="275" t="str">
        <f t="shared" si="0"/>
        <v/>
      </c>
    </row>
    <row r="15" spans="2:5" ht="30" x14ac:dyDescent="0.25">
      <c r="B15" s="80" t="s">
        <v>812</v>
      </c>
      <c r="C15" s="556" t="s">
        <v>1677</v>
      </c>
      <c r="D15" s="746"/>
      <c r="E15" s="275" t="str">
        <f t="shared" si="0"/>
        <v/>
      </c>
    </row>
    <row r="16" spans="2:5" x14ac:dyDescent="0.25">
      <c r="B16" s="80" t="s">
        <v>813</v>
      </c>
      <c r="C16" s="557" t="s">
        <v>814</v>
      </c>
      <c r="D16" s="746"/>
      <c r="E16" s="275" t="str">
        <f t="shared" si="0"/>
        <v/>
      </c>
    </row>
    <row r="17" spans="2:5" x14ac:dyDescent="0.25">
      <c r="B17" s="80" t="s">
        <v>815</v>
      </c>
      <c r="C17" s="557" t="s">
        <v>816</v>
      </c>
      <c r="D17" s="746"/>
      <c r="E17" s="275" t="str">
        <f t="shared" si="0"/>
        <v/>
      </c>
    </row>
    <row r="18" spans="2:5" ht="15.75" thickBot="1" x14ac:dyDescent="0.3">
      <c r="B18" s="495" t="s">
        <v>817</v>
      </c>
      <c r="C18" s="558" t="s">
        <v>463</v>
      </c>
      <c r="D18" s="747"/>
      <c r="E18" s="275" t="str">
        <f t="shared" si="0"/>
        <v/>
      </c>
    </row>
    <row r="20" spans="2:5" x14ac:dyDescent="0.25">
      <c r="C20" s="2" t="s">
        <v>1885</v>
      </c>
    </row>
    <row r="21" spans="2:5" x14ac:dyDescent="0.25">
      <c r="C21" s="6" t="s">
        <v>798</v>
      </c>
      <c r="D21" s="425" t="str">
        <f>IF(D6="","",IF(ROUND(SUM(D9),2)=ROUND(D6,2),"OK","Błąd sumy częściowej"))</f>
        <v/>
      </c>
    </row>
    <row r="22" spans="2:5" x14ac:dyDescent="0.25">
      <c r="C22" s="6" t="s">
        <v>803</v>
      </c>
      <c r="D22" s="425" t="str">
        <f>IF(D10="","",IF(ROUND(SUM(D11:D14),2)=ROUND(D10,2),"OK","Błąd sumy częściowej"))</f>
        <v/>
      </c>
    </row>
    <row r="23" spans="2:5" x14ac:dyDescent="0.25">
      <c r="C23" s="6" t="s">
        <v>810</v>
      </c>
      <c r="D23" s="425" t="str">
        <f>IF(D14="","",IF(ROUND(SUM(D15:D18),2)=ROUND(D14,2),"OK","Błąd sumy częściowej"))</f>
        <v/>
      </c>
    </row>
    <row r="25" spans="2:5" x14ac:dyDescent="0.25">
      <c r="C25" s="15" t="s">
        <v>1908</v>
      </c>
      <c r="D25" s="425" t="str">
        <f>IF(COUNTBLANK(E6:E18)=13,"",IF(AND(COUNTIF(E6:E18,"Weryfikacja wiersza OK")=13,COUNTIF(D21:D23,"OK")=3),"Arkusz jest zwalidowany poprawnie","Arkusz jest niepoprawny"))</f>
        <v/>
      </c>
    </row>
  </sheetData>
  <sheetProtection algorithmName="SHA-512" hashValue="Yytysa8hfamzK6eDznY1m+EGoCFjeje/4g0Wq8WEpdq1Ycj0/Gnn92ochZCwRXKaMYDJ3vu7NgvCQhCwPjBe8g==" saltValue="Rb30P9/QGUvXy8gcYsDcMQ==" spinCount="100000" sheet="1" objects="1" scenarios="1" formatColumns="0" formatRows="0"/>
  <mergeCells count="1">
    <mergeCell ref="B4:C5"/>
  </mergeCells>
  <conditionalFormatting sqref="E6:E18">
    <cfRule type="containsText" dxfId="145" priority="5" operator="containsText" text="Weryfikacja wiersza OK">
      <formula>NOT(ISERROR(SEARCH("Weryfikacja wiersza OK",E6)))</formula>
    </cfRule>
  </conditionalFormatting>
  <conditionalFormatting sqref="E6:E18">
    <cfRule type="cellIs" dxfId="144" priority="4" operator="equal">
      <formula>"Weryfikacja bieżącego wiersza: OK"</formula>
    </cfRule>
  </conditionalFormatting>
  <conditionalFormatting sqref="E6:E18">
    <cfRule type="cellIs" dxfId="143" priority="3" operator="equal">
      <formula>"Weryfikacja OK"</formula>
    </cfRule>
  </conditionalFormatting>
  <conditionalFormatting sqref="D21:D23">
    <cfRule type="containsText" dxfId="142" priority="2" operator="containsText" text="OK">
      <formula>NOT(ISERROR(SEARCH("OK",D21)))</formula>
    </cfRule>
  </conditionalFormatting>
  <conditionalFormatting sqref="D25">
    <cfRule type="containsText" dxfId="141" priority="1" operator="containsText" text="Arkusz jest zwalidowany poprawnie">
      <formula>NOT(ISERROR(SEARCH("Arkusz jest zwalidowany poprawnie",D25)))</formula>
    </cfRule>
  </conditionalFormatting>
  <pageMargins left="0.7" right="0.7" top="0.75" bottom="0.75" header="0.3" footer="0.3"/>
  <ignoredErrors>
    <ignoredError sqref="D22" formula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9"/>
  <sheetViews>
    <sheetView topLeftCell="A8" workbookViewId="0">
      <selection activeCell="D49" sqref="D49"/>
    </sheetView>
  </sheetViews>
  <sheetFormatPr defaultRowHeight="15" x14ac:dyDescent="0.25"/>
  <cols>
    <col min="2" max="2" width="11.140625" style="6" customWidth="1"/>
    <col min="3" max="3" width="66.140625" style="6" customWidth="1"/>
    <col min="4" max="6" width="13.7109375" style="6" customWidth="1"/>
  </cols>
  <sheetData>
    <row r="1" spans="2:7" x14ac:dyDescent="0.25">
      <c r="B1" s="2" t="s">
        <v>0</v>
      </c>
      <c r="F1" s="2" t="s">
        <v>1659</v>
      </c>
    </row>
    <row r="2" spans="2:7" x14ac:dyDescent="0.25">
      <c r="B2" s="6" t="s">
        <v>819</v>
      </c>
    </row>
    <row r="3" spans="2:7" ht="15.75" thickBot="1" x14ac:dyDescent="0.3"/>
    <row r="4" spans="2:7" ht="75" x14ac:dyDescent="0.25">
      <c r="B4" s="901"/>
      <c r="C4" s="907"/>
      <c r="D4" s="559" t="s">
        <v>820</v>
      </c>
      <c r="E4" s="527" t="s">
        <v>821</v>
      </c>
      <c r="F4" s="524" t="s">
        <v>822</v>
      </c>
    </row>
    <row r="5" spans="2:7" ht="15.75" thickBot="1" x14ac:dyDescent="0.3">
      <c r="B5" s="903"/>
      <c r="C5" s="908"/>
      <c r="D5" s="560" t="s">
        <v>112</v>
      </c>
      <c r="E5" s="528" t="s">
        <v>113</v>
      </c>
      <c r="F5" s="526" t="s">
        <v>114</v>
      </c>
    </row>
    <row r="6" spans="2:7" x14ac:dyDescent="0.25">
      <c r="B6" s="517" t="s">
        <v>823</v>
      </c>
      <c r="C6" s="561" t="s">
        <v>81</v>
      </c>
      <c r="D6" s="748"/>
      <c r="E6" s="748"/>
      <c r="F6" s="748"/>
      <c r="G6" s="275" t="str">
        <f>IF(COUNTBLANK(D6:F6)=3,"",IF(COUNTBLANK(D6:F6)=0,"Weryfikacja wiersza OK","Należy wypełnić wszystkie pola w bieżącym wierszu"))</f>
        <v/>
      </c>
    </row>
    <row r="7" spans="2:7" x14ac:dyDescent="0.25">
      <c r="B7" s="518" t="s">
        <v>824</v>
      </c>
      <c r="C7" s="562" t="s">
        <v>43</v>
      </c>
      <c r="D7" s="749"/>
      <c r="E7" s="749"/>
      <c r="F7" s="749"/>
      <c r="G7" s="275" t="str">
        <f t="shared" ref="G7:G39" si="0">IF(COUNTBLANK(D7:F7)=3,"",IF(COUNTBLANK(D7:F7)=0,"Weryfikacja wiersza OK","Należy wypełnić wszystkie pola w bieżącym wierszu"))</f>
        <v/>
      </c>
    </row>
    <row r="8" spans="2:7" x14ac:dyDescent="0.25">
      <c r="B8" s="518" t="s">
        <v>825</v>
      </c>
      <c r="C8" s="562" t="s">
        <v>44</v>
      </c>
      <c r="D8" s="749"/>
      <c r="E8" s="749"/>
      <c r="F8" s="749"/>
      <c r="G8" s="275" t="str">
        <f t="shared" si="0"/>
        <v/>
      </c>
    </row>
    <row r="9" spans="2:7" x14ac:dyDescent="0.25">
      <c r="B9" s="518" t="s">
        <v>826</v>
      </c>
      <c r="C9" s="562" t="s">
        <v>45</v>
      </c>
      <c r="D9" s="749"/>
      <c r="E9" s="749"/>
      <c r="F9" s="749"/>
      <c r="G9" s="275" t="str">
        <f t="shared" si="0"/>
        <v/>
      </c>
    </row>
    <row r="10" spans="2:7" x14ac:dyDescent="0.25">
      <c r="B10" s="518" t="s">
        <v>827</v>
      </c>
      <c r="C10" s="562" t="s">
        <v>46</v>
      </c>
      <c r="D10" s="749"/>
      <c r="E10" s="749"/>
      <c r="F10" s="749"/>
      <c r="G10" s="275" t="str">
        <f t="shared" si="0"/>
        <v/>
      </c>
    </row>
    <row r="11" spans="2:7" x14ac:dyDescent="0.25">
      <c r="B11" s="518" t="s">
        <v>828</v>
      </c>
      <c r="C11" s="562" t="s">
        <v>48</v>
      </c>
      <c r="D11" s="749"/>
      <c r="E11" s="749"/>
      <c r="F11" s="749"/>
      <c r="G11" s="275" t="str">
        <f t="shared" si="0"/>
        <v/>
      </c>
    </row>
    <row r="12" spans="2:7" x14ac:dyDescent="0.25">
      <c r="B12" s="518" t="s">
        <v>829</v>
      </c>
      <c r="C12" s="562" t="s">
        <v>47</v>
      </c>
      <c r="D12" s="749"/>
      <c r="E12" s="749"/>
      <c r="F12" s="749"/>
      <c r="G12" s="275" t="str">
        <f t="shared" si="0"/>
        <v/>
      </c>
    </row>
    <row r="13" spans="2:7" x14ac:dyDescent="0.25">
      <c r="B13" s="518" t="s">
        <v>1686</v>
      </c>
      <c r="C13" s="562" t="s">
        <v>22</v>
      </c>
      <c r="D13" s="749"/>
      <c r="E13" s="749"/>
      <c r="F13" s="749"/>
      <c r="G13" s="275" t="str">
        <f t="shared" si="0"/>
        <v/>
      </c>
    </row>
    <row r="14" spans="2:7" x14ac:dyDescent="0.25">
      <c r="B14" s="518" t="s">
        <v>830</v>
      </c>
      <c r="C14" s="563" t="s">
        <v>831</v>
      </c>
      <c r="D14" s="750"/>
      <c r="E14" s="750"/>
      <c r="F14" s="750"/>
      <c r="G14" s="275" t="str">
        <f t="shared" si="0"/>
        <v/>
      </c>
    </row>
    <row r="15" spans="2:7" x14ac:dyDescent="0.25">
      <c r="B15" s="518" t="s">
        <v>832</v>
      </c>
      <c r="C15" s="562" t="s">
        <v>43</v>
      </c>
      <c r="D15" s="749"/>
      <c r="E15" s="749"/>
      <c r="F15" s="749"/>
      <c r="G15" s="275" t="str">
        <f t="shared" si="0"/>
        <v/>
      </c>
    </row>
    <row r="16" spans="2:7" x14ac:dyDescent="0.25">
      <c r="B16" s="518" t="s">
        <v>833</v>
      </c>
      <c r="C16" s="562" t="s">
        <v>44</v>
      </c>
      <c r="D16" s="749"/>
      <c r="E16" s="749"/>
      <c r="F16" s="749"/>
      <c r="G16" s="275" t="str">
        <f t="shared" si="0"/>
        <v/>
      </c>
    </row>
    <row r="17" spans="2:7" x14ac:dyDescent="0.25">
      <c r="B17" s="518" t="s">
        <v>834</v>
      </c>
      <c r="C17" s="562" t="s">
        <v>45</v>
      </c>
      <c r="D17" s="749"/>
      <c r="E17" s="749"/>
      <c r="F17" s="749"/>
      <c r="G17" s="275" t="str">
        <f t="shared" si="0"/>
        <v/>
      </c>
    </row>
    <row r="18" spans="2:7" x14ac:dyDescent="0.25">
      <c r="B18" s="518" t="s">
        <v>835</v>
      </c>
      <c r="C18" s="562" t="s">
        <v>46</v>
      </c>
      <c r="D18" s="749"/>
      <c r="E18" s="749"/>
      <c r="F18" s="749"/>
      <c r="G18" s="275" t="str">
        <f t="shared" si="0"/>
        <v/>
      </c>
    </row>
    <row r="19" spans="2:7" x14ac:dyDescent="0.25">
      <c r="B19" s="518" t="s">
        <v>836</v>
      </c>
      <c r="C19" s="562" t="s">
        <v>48</v>
      </c>
      <c r="D19" s="749"/>
      <c r="E19" s="749"/>
      <c r="F19" s="749"/>
      <c r="G19" s="275" t="str">
        <f t="shared" si="0"/>
        <v/>
      </c>
    </row>
    <row r="20" spans="2:7" x14ac:dyDescent="0.25">
      <c r="B20" s="518" t="s">
        <v>837</v>
      </c>
      <c r="C20" s="562" t="s">
        <v>47</v>
      </c>
      <c r="D20" s="749"/>
      <c r="E20" s="749"/>
      <c r="F20" s="749"/>
      <c r="G20" s="275" t="str">
        <f t="shared" si="0"/>
        <v/>
      </c>
    </row>
    <row r="21" spans="2:7" x14ac:dyDescent="0.25">
      <c r="B21" s="518" t="s">
        <v>838</v>
      </c>
      <c r="C21" s="562" t="s">
        <v>64</v>
      </c>
      <c r="D21" s="749"/>
      <c r="E21" s="749"/>
      <c r="F21" s="749"/>
      <c r="G21" s="275" t="str">
        <f t="shared" si="0"/>
        <v/>
      </c>
    </row>
    <row r="22" spans="2:7" x14ac:dyDescent="0.25">
      <c r="B22" s="518" t="s">
        <v>839</v>
      </c>
      <c r="C22" s="556" t="s">
        <v>840</v>
      </c>
      <c r="D22" s="749"/>
      <c r="E22" s="749"/>
      <c r="F22" s="749"/>
      <c r="G22" s="275" t="str">
        <f t="shared" si="0"/>
        <v/>
      </c>
    </row>
    <row r="23" spans="2:7" x14ac:dyDescent="0.25">
      <c r="B23" s="518" t="s">
        <v>841</v>
      </c>
      <c r="C23" s="556" t="s">
        <v>842</v>
      </c>
      <c r="D23" s="749"/>
      <c r="E23" s="749"/>
      <c r="F23" s="749"/>
      <c r="G23" s="275" t="str">
        <f t="shared" si="0"/>
        <v/>
      </c>
    </row>
    <row r="24" spans="2:7" x14ac:dyDescent="0.25">
      <c r="B24" s="518" t="s">
        <v>843</v>
      </c>
      <c r="C24" s="562" t="s">
        <v>213</v>
      </c>
      <c r="D24" s="749"/>
      <c r="E24" s="749"/>
      <c r="F24" s="749"/>
      <c r="G24" s="275" t="str">
        <f t="shared" si="0"/>
        <v/>
      </c>
    </row>
    <row r="25" spans="2:7" x14ac:dyDescent="0.25">
      <c r="B25" s="518" t="s">
        <v>844</v>
      </c>
      <c r="C25" s="562" t="s">
        <v>22</v>
      </c>
      <c r="D25" s="749"/>
      <c r="E25" s="749"/>
      <c r="F25" s="749"/>
      <c r="G25" s="275" t="str">
        <f t="shared" si="0"/>
        <v/>
      </c>
    </row>
    <row r="26" spans="2:7" x14ac:dyDescent="0.25">
      <c r="B26" s="518" t="s">
        <v>845</v>
      </c>
      <c r="C26" s="563" t="s">
        <v>524</v>
      </c>
      <c r="D26" s="750"/>
      <c r="E26" s="750"/>
      <c r="F26" s="750"/>
      <c r="G26" s="275" t="str">
        <f t="shared" si="0"/>
        <v/>
      </c>
    </row>
    <row r="27" spans="2:7" x14ac:dyDescent="0.25">
      <c r="B27" s="518" t="s">
        <v>846</v>
      </c>
      <c r="C27" s="562" t="s">
        <v>43</v>
      </c>
      <c r="D27" s="749"/>
      <c r="E27" s="749"/>
      <c r="F27" s="749"/>
      <c r="G27" s="275" t="str">
        <f t="shared" si="0"/>
        <v/>
      </c>
    </row>
    <row r="28" spans="2:7" x14ac:dyDescent="0.25">
      <c r="B28" s="518" t="s">
        <v>847</v>
      </c>
      <c r="C28" s="562" t="s">
        <v>44</v>
      </c>
      <c r="D28" s="749"/>
      <c r="E28" s="749"/>
      <c r="F28" s="749"/>
      <c r="G28" s="275" t="str">
        <f t="shared" si="0"/>
        <v/>
      </c>
    </row>
    <row r="29" spans="2:7" x14ac:dyDescent="0.25">
      <c r="B29" s="518" t="s">
        <v>848</v>
      </c>
      <c r="C29" s="562" t="s">
        <v>45</v>
      </c>
      <c r="D29" s="749"/>
      <c r="E29" s="749"/>
      <c r="F29" s="749"/>
      <c r="G29" s="275" t="str">
        <f t="shared" si="0"/>
        <v/>
      </c>
    </row>
    <row r="30" spans="2:7" x14ac:dyDescent="0.25">
      <c r="B30" s="518" t="s">
        <v>849</v>
      </c>
      <c r="C30" s="562" t="s">
        <v>46</v>
      </c>
      <c r="D30" s="749"/>
      <c r="E30" s="749"/>
      <c r="F30" s="749"/>
      <c r="G30" s="275" t="str">
        <f t="shared" si="0"/>
        <v/>
      </c>
    </row>
    <row r="31" spans="2:7" x14ac:dyDescent="0.25">
      <c r="B31" s="518" t="s">
        <v>850</v>
      </c>
      <c r="C31" s="562" t="s">
        <v>48</v>
      </c>
      <c r="D31" s="749"/>
      <c r="E31" s="749"/>
      <c r="F31" s="749"/>
      <c r="G31" s="275" t="str">
        <f t="shared" si="0"/>
        <v/>
      </c>
    </row>
    <row r="32" spans="2:7" x14ac:dyDescent="0.25">
      <c r="B32" s="518" t="s">
        <v>851</v>
      </c>
      <c r="C32" s="562" t="s">
        <v>47</v>
      </c>
      <c r="D32" s="749"/>
      <c r="E32" s="749"/>
      <c r="F32" s="749"/>
      <c r="G32" s="275" t="str">
        <f t="shared" si="0"/>
        <v/>
      </c>
    </row>
    <row r="33" spans="2:7" x14ac:dyDescent="0.25">
      <c r="B33" s="518" t="s">
        <v>852</v>
      </c>
      <c r="C33" s="562" t="s">
        <v>69</v>
      </c>
      <c r="D33" s="749"/>
      <c r="E33" s="749"/>
      <c r="F33" s="749"/>
      <c r="G33" s="275" t="str">
        <f t="shared" si="0"/>
        <v/>
      </c>
    </row>
    <row r="34" spans="2:7" x14ac:dyDescent="0.25">
      <c r="B34" s="518" t="s">
        <v>853</v>
      </c>
      <c r="C34" s="562" t="s">
        <v>64</v>
      </c>
      <c r="D34" s="749"/>
      <c r="E34" s="749"/>
      <c r="F34" s="749"/>
      <c r="G34" s="275" t="str">
        <f t="shared" si="0"/>
        <v/>
      </c>
    </row>
    <row r="35" spans="2:7" x14ac:dyDescent="0.25">
      <c r="B35" s="518" t="s">
        <v>854</v>
      </c>
      <c r="C35" s="556" t="s">
        <v>840</v>
      </c>
      <c r="D35" s="749"/>
      <c r="E35" s="749"/>
      <c r="F35" s="749"/>
      <c r="G35" s="275" t="str">
        <f t="shared" si="0"/>
        <v/>
      </c>
    </row>
    <row r="36" spans="2:7" x14ac:dyDescent="0.25">
      <c r="B36" s="518" t="s">
        <v>855</v>
      </c>
      <c r="C36" s="556" t="s">
        <v>842</v>
      </c>
      <c r="D36" s="749"/>
      <c r="E36" s="749"/>
      <c r="F36" s="749"/>
      <c r="G36" s="275" t="str">
        <f t="shared" si="0"/>
        <v/>
      </c>
    </row>
    <row r="37" spans="2:7" x14ac:dyDescent="0.25">
      <c r="B37" s="518" t="s">
        <v>856</v>
      </c>
      <c r="C37" s="562" t="s">
        <v>213</v>
      </c>
      <c r="D37" s="749"/>
      <c r="E37" s="749"/>
      <c r="F37" s="749"/>
      <c r="G37" s="275" t="str">
        <f t="shared" si="0"/>
        <v/>
      </c>
    </row>
    <row r="38" spans="2:7" ht="15.75" thickBot="1" x14ac:dyDescent="0.3">
      <c r="B38" s="519" t="s">
        <v>857</v>
      </c>
      <c r="C38" s="564" t="s">
        <v>22</v>
      </c>
      <c r="D38" s="751"/>
      <c r="E38" s="751"/>
      <c r="F38" s="751"/>
      <c r="G38" s="275" t="str">
        <f t="shared" si="0"/>
        <v/>
      </c>
    </row>
    <row r="39" spans="2:7" ht="15.75" thickBot="1" x14ac:dyDescent="0.3">
      <c r="B39" s="521" t="s">
        <v>858</v>
      </c>
      <c r="C39" s="565" t="s">
        <v>73</v>
      </c>
      <c r="D39" s="762"/>
      <c r="E39" s="762"/>
      <c r="F39" s="762"/>
      <c r="G39" s="275" t="str">
        <f t="shared" si="0"/>
        <v/>
      </c>
    </row>
    <row r="41" spans="2:7" x14ac:dyDescent="0.25">
      <c r="C41" s="2" t="s">
        <v>1885</v>
      </c>
    </row>
    <row r="42" spans="2:7" x14ac:dyDescent="0.25">
      <c r="C42" s="6" t="s">
        <v>823</v>
      </c>
      <c r="D42" s="425" t="str">
        <f>IF(D6="","",IF(ROUND(SUM(D7:D13),2)=ROUND(D6,2),"OK","Błąd sumy częściowej"))</f>
        <v/>
      </c>
      <c r="E42" s="425" t="str">
        <f t="shared" ref="E42:F42" si="1">IF(E6="","",IF(ROUND(SUM(E7:E13),2)=ROUND(E6,2),"OK","Błąd sumy częściowej"))</f>
        <v/>
      </c>
      <c r="F42" s="425" t="str">
        <f t="shared" si="1"/>
        <v/>
      </c>
    </row>
    <row r="43" spans="2:7" x14ac:dyDescent="0.25">
      <c r="C43" s="6" t="s">
        <v>830</v>
      </c>
      <c r="D43" s="425" t="str">
        <f>IF(D14="","",IF(ROUND(SUM(D15,D16,D17,D18,D19,D20,D21,D24,D25),2)=ROUND(D14,2),"OK","Błąd sumy częściowej"))</f>
        <v/>
      </c>
      <c r="E43" s="425" t="str">
        <f t="shared" ref="E43:F43" si="2">IF(E14="","",IF(ROUND(SUM(E15,E16,E17,E18,E19,E20,E21,E24,E25),2)=ROUND(E14,2),"OK","Błąd sumy częściowej"))</f>
        <v/>
      </c>
      <c r="F43" s="425" t="str">
        <f t="shared" si="2"/>
        <v/>
      </c>
    </row>
    <row r="44" spans="2:7" x14ac:dyDescent="0.25">
      <c r="C44" s="6" t="s">
        <v>838</v>
      </c>
      <c r="D44" s="425" t="str">
        <f>IF(D21="","",IF(ROUND(SUM(D22:D23),2)=ROUND(D21,2),"OK","Błąd sumy częściowej"))</f>
        <v/>
      </c>
      <c r="E44" s="425" t="str">
        <f t="shared" ref="E44:F44" si="3">IF(E21="","",IF(ROUND(SUM(E22:E23),2)=ROUND(E21,2),"OK","Błąd sumy częściowej"))</f>
        <v/>
      </c>
      <c r="F44" s="425" t="str">
        <f t="shared" si="3"/>
        <v/>
      </c>
    </row>
    <row r="45" spans="2:7" x14ac:dyDescent="0.25">
      <c r="C45" s="6" t="s">
        <v>845</v>
      </c>
      <c r="D45" s="425" t="str">
        <f>IF(D26="","",IF(ROUND(SUM(D27,D28,D29,D30,D31,D32,D33,D34,D37,D38),2)=ROUND(D26,2),"OK","Błąd sumy częściowej"))</f>
        <v/>
      </c>
      <c r="E45" s="425" t="str">
        <f t="shared" ref="E45:F45" si="4">IF(E26="","",IF(ROUND(SUM(E27,E28,E29,E30,E31,E32,E33,E34,E37,E38),2)=ROUND(E26,2),"OK","Błąd sumy częściowej"))</f>
        <v/>
      </c>
      <c r="F45" s="425" t="str">
        <f t="shared" si="4"/>
        <v/>
      </c>
    </row>
    <row r="46" spans="2:7" x14ac:dyDescent="0.25">
      <c r="C46" s="6" t="s">
        <v>853</v>
      </c>
      <c r="D46" s="425"/>
      <c r="E46" s="425"/>
      <c r="F46" s="425"/>
    </row>
    <row r="47" spans="2:7" x14ac:dyDescent="0.25">
      <c r="C47" s="6" t="s">
        <v>858</v>
      </c>
      <c r="D47" s="425" t="str">
        <f>IF(D39="","",IF(ROUND(SUM(D6,D14,D26),2)=ROUND(D39,2),"OK","Błąd sumy częściowej"))</f>
        <v/>
      </c>
      <c r="E47" s="425" t="str">
        <f t="shared" ref="E47:F47" si="5">IF(E39="","",IF(ROUND(SUM(E6,E14,E26),2)=ROUND(E39,2),"OK","Błąd sumy częściowej"))</f>
        <v/>
      </c>
      <c r="F47" s="425" t="str">
        <f t="shared" si="5"/>
        <v/>
      </c>
    </row>
    <row r="49" spans="3:4" x14ac:dyDescent="0.25">
      <c r="C49" s="15" t="s">
        <v>1908</v>
      </c>
      <c r="D49" s="425" t="str">
        <f>IF(COUNTBLANK(G6:G39)=34,"",IF(AND(COUNTIF(G6:G39,"Weryfikacja wiersza OK")=34,COUNTIF(D42:F47,"OK")=15),"Arkusz jest zwalidowany poprawnie","Arkusz jest niepoprawny"))</f>
        <v/>
      </c>
    </row>
  </sheetData>
  <sheetProtection algorithmName="SHA-512" hashValue="YwV4Xput6UcpO44mErzxXhmFX26LHugFrlhdPyhWsUGbrsU9H1b4E3Mh7WX7Kd6H1HsZXGudiM+EWWuLdpq0lA==" saltValue="hD7ivvhtdUFrBx6Oidw9jw==" spinCount="100000" sheet="1" objects="1" scenarios="1" formatColumns="0" formatRows="0"/>
  <mergeCells count="1">
    <mergeCell ref="B4:C5"/>
  </mergeCells>
  <conditionalFormatting sqref="G6:G39">
    <cfRule type="containsText" dxfId="140" priority="6" operator="containsText" text="Weryfikacja wiersza OK">
      <formula>NOT(ISERROR(SEARCH("Weryfikacja wiersza OK",G6)))</formula>
    </cfRule>
  </conditionalFormatting>
  <conditionalFormatting sqref="G6:G39">
    <cfRule type="cellIs" dxfId="139" priority="5" operator="equal">
      <formula>"Weryfikacja bieżącego wiersza: OK"</formula>
    </cfRule>
  </conditionalFormatting>
  <conditionalFormatting sqref="G6:G39">
    <cfRule type="cellIs" dxfId="138" priority="4" operator="equal">
      <formula>"Weryfikacja OK"</formula>
    </cfRule>
  </conditionalFormatting>
  <conditionalFormatting sqref="D42:F42">
    <cfRule type="containsText" dxfId="137" priority="3" operator="containsText" text="OK">
      <formula>NOT(ISERROR(SEARCH("OK",D42)))</formula>
    </cfRule>
  </conditionalFormatting>
  <conditionalFormatting sqref="D43:F47">
    <cfRule type="containsText" dxfId="136" priority="2" operator="containsText" text="OK">
      <formula>NOT(ISERROR(SEARCH("OK",D43)))</formula>
    </cfRule>
  </conditionalFormatting>
  <conditionalFormatting sqref="D49">
    <cfRule type="containsText" dxfId="135" priority="1" operator="containsText" text="Arkusz jest zwalidowany poprawnie">
      <formula>NOT(ISERROR(SEARCH("Arkusz jest zwalidowany poprawnie",D49)))</formula>
    </cfRule>
  </conditionalFormatting>
  <pageMargins left="0.7" right="0.7" top="0.75" bottom="0.75" header="0.3" footer="0.3"/>
  <pageSetup paperSize="9" orientation="portrait" r:id="rId1"/>
  <ignoredErrors>
    <ignoredError sqref="D4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58"/>
  <sheetViews>
    <sheetView zoomScaleNormal="100" workbookViewId="0">
      <selection activeCell="M20" sqref="M20"/>
    </sheetView>
  </sheetViews>
  <sheetFormatPr defaultRowHeight="15" x14ac:dyDescent="0.25"/>
  <cols>
    <col min="2" max="2" width="4.5703125" bestFit="1" customWidth="1"/>
    <col min="3" max="3" width="8.28515625" bestFit="1" customWidth="1"/>
    <col min="4" max="4" width="93.42578125" customWidth="1"/>
    <col min="5" max="6" width="18.42578125" customWidth="1"/>
    <col min="7" max="7" width="30.42578125" customWidth="1"/>
  </cols>
  <sheetData>
    <row r="1" spans="2:7" x14ac:dyDescent="0.25">
      <c r="E1" s="849" t="s">
        <v>1897</v>
      </c>
      <c r="F1" s="850"/>
    </row>
    <row r="2" spans="2:7" x14ac:dyDescent="0.25">
      <c r="B2" s="2" t="s">
        <v>1657</v>
      </c>
      <c r="E2" s="429" t="s">
        <v>1898</v>
      </c>
      <c r="F2" s="430" t="s">
        <v>1899</v>
      </c>
    </row>
    <row r="3" spans="2:7" ht="60.75" thickBot="1" x14ac:dyDescent="0.3">
      <c r="B3" s="1" t="s">
        <v>1658</v>
      </c>
      <c r="E3" s="435" t="s">
        <v>1900</v>
      </c>
      <c r="F3" s="436" t="s">
        <v>1901</v>
      </c>
    </row>
    <row r="4" spans="2:7" ht="15.75" thickBot="1" x14ac:dyDescent="0.3">
      <c r="B4" s="851" t="s">
        <v>1902</v>
      </c>
      <c r="C4" s="853" t="s">
        <v>1903</v>
      </c>
      <c r="D4" s="855" t="s">
        <v>1904</v>
      </c>
      <c r="E4" s="857" t="s">
        <v>1905</v>
      </c>
      <c r="F4" s="858"/>
    </row>
    <row r="5" spans="2:7" ht="15.75" thickBot="1" x14ac:dyDescent="0.3">
      <c r="B5" s="852"/>
      <c r="C5" s="854"/>
      <c r="D5" s="856"/>
      <c r="E5" s="857" t="s">
        <v>1906</v>
      </c>
      <c r="F5" s="859"/>
      <c r="G5" s="441" t="s">
        <v>1907</v>
      </c>
    </row>
    <row r="6" spans="2:7" x14ac:dyDescent="0.25">
      <c r="B6" s="393" t="s">
        <v>1540</v>
      </c>
      <c r="C6" s="394" t="s">
        <v>1541</v>
      </c>
      <c r="D6" s="431" t="s">
        <v>28</v>
      </c>
      <c r="E6" s="437"/>
      <c r="F6" s="439"/>
      <c r="G6" s="442" t="str">
        <f>IF('DO02'!D43="","W trakcie weryfikacji",IF('DO02'!D43="Arkusz jest niepoprawny","Arkusz zawiera błędy","Zweryfikowany poprawnie"))</f>
        <v>W trakcie weryfikacji</v>
      </c>
    </row>
    <row r="7" spans="2:7" x14ac:dyDescent="0.25">
      <c r="B7" s="378" t="s">
        <v>1542</v>
      </c>
      <c r="C7" s="389" t="s">
        <v>1543</v>
      </c>
      <c r="D7" s="432" t="s">
        <v>1544</v>
      </c>
      <c r="E7" s="437"/>
      <c r="F7" s="439"/>
      <c r="G7" s="443" t="str">
        <f>IF('BA02'!D49="","W trakcie weryfikacji",IF('BA02'!D49="Arkusz jest niepoprawny","Arkusz zawiera błędy","Zweryfikowany poprawnie"))</f>
        <v>W trakcie weryfikacji</v>
      </c>
    </row>
    <row r="8" spans="2:7" x14ac:dyDescent="0.25">
      <c r="B8" s="378" t="s">
        <v>1545</v>
      </c>
      <c r="C8" s="389" t="s">
        <v>1546</v>
      </c>
      <c r="D8" s="432" t="s">
        <v>1547</v>
      </c>
      <c r="E8" s="437"/>
      <c r="F8" s="439"/>
      <c r="G8" s="443" t="str">
        <f>IF('BP02'!D45="","W trakcie weryfikacji",IF('BP02'!D45="Arkusz jest niepoprawny","Arkusz zawiera błędy","Zweryfikowany poprawnie"))</f>
        <v>W trakcie weryfikacji</v>
      </c>
    </row>
    <row r="9" spans="2:7" x14ac:dyDescent="0.25">
      <c r="B9" s="378" t="s">
        <v>1548</v>
      </c>
      <c r="C9" s="389" t="s">
        <v>1549</v>
      </c>
      <c r="D9" s="432" t="s">
        <v>118</v>
      </c>
      <c r="E9" s="437"/>
      <c r="F9" s="439"/>
      <c r="G9" s="443" t="str">
        <f>IF('RZS02'!D70="","W trakcie weryfikacji",IF('RZS02'!D70="Arkusz jest niepoprawny","Arkusz zawiera błędy","Zweryfikowany poprawnie"))</f>
        <v>W trakcie weryfikacji</v>
      </c>
    </row>
    <row r="10" spans="2:7" x14ac:dyDescent="0.25">
      <c r="B10" s="378" t="s">
        <v>1550</v>
      </c>
      <c r="C10" s="389" t="s">
        <v>404</v>
      </c>
      <c r="D10" s="432" t="s">
        <v>100</v>
      </c>
      <c r="E10" s="437"/>
      <c r="F10" s="439"/>
      <c r="G10" s="443" t="str">
        <f>IF('FWW01'!D50="","W trakcie weryfikacji",IF('FWW01'!D50="Arkusz jest niepoprawny","Arkusz zawiera błędy","Zweryfikowany poprawnie"))</f>
        <v>W trakcie weryfikacji</v>
      </c>
    </row>
    <row r="11" spans="2:7" x14ac:dyDescent="0.25">
      <c r="B11" s="378" t="s">
        <v>1551</v>
      </c>
      <c r="C11" s="389" t="s">
        <v>408</v>
      </c>
      <c r="D11" s="432" t="s">
        <v>236</v>
      </c>
      <c r="E11" s="437"/>
      <c r="F11" s="439"/>
      <c r="G11" s="443" t="str">
        <f>IF('WK01'!C58="","W trakcie weryfikacji",IF('WK01'!C58="Arkusz jest niepoprawny","Arkusz zawiera błędy","Zweryfikowany poprawnie"))</f>
        <v>W trakcie weryfikacji</v>
      </c>
    </row>
    <row r="12" spans="2:7" x14ac:dyDescent="0.25">
      <c r="B12" s="378" t="s">
        <v>1552</v>
      </c>
      <c r="C12" s="389" t="s">
        <v>409</v>
      </c>
      <c r="D12" s="432" t="s">
        <v>237</v>
      </c>
      <c r="E12" s="437"/>
      <c r="F12" s="439"/>
      <c r="G12" s="443" t="str">
        <f>IF('WK02'!C14="","W trakcie weryfikacji",IF('WK02'!C14="Arkusz jest niepoprawny","Arkusz zawiera błędy","Zweryfikowany poprawnie"))</f>
        <v>W trakcie weryfikacji</v>
      </c>
    </row>
    <row r="13" spans="2:7" x14ac:dyDescent="0.25">
      <c r="B13" s="378" t="s">
        <v>1553</v>
      </c>
      <c r="C13" s="389" t="s">
        <v>410</v>
      </c>
      <c r="D13" s="432" t="s">
        <v>1554</v>
      </c>
      <c r="E13" s="437"/>
      <c r="F13" s="439"/>
      <c r="G13" s="443" t="str">
        <f>IF('WK03'!C16="","W trakcie weryfikacji",IF('WK03'!C16="Arkusz jest niepoprawny","Arkusz zawiera błędy","Zweryfikowany poprawnie"))</f>
        <v>W trakcie weryfikacji</v>
      </c>
    </row>
    <row r="14" spans="2:7" x14ac:dyDescent="0.25">
      <c r="B14" s="378" t="s">
        <v>1555</v>
      </c>
      <c r="C14" s="389" t="s">
        <v>1556</v>
      </c>
      <c r="D14" s="432" t="s">
        <v>654</v>
      </c>
      <c r="E14" s="437"/>
      <c r="F14" s="439"/>
      <c r="G14" s="443" t="str">
        <f>IF('GAP01'!D21="","W trakcie weryfikacji",IF('GAP01'!D21="Arkusz jest niepoprawny","Arkusz zawiera błędy","Zweryfikowany poprawnie"))</f>
        <v>W trakcie weryfikacji</v>
      </c>
    </row>
    <row r="15" spans="2:7" x14ac:dyDescent="0.25">
      <c r="B15" s="378" t="s">
        <v>1557</v>
      </c>
      <c r="C15" s="389" t="s">
        <v>1558</v>
      </c>
      <c r="D15" s="432" t="s">
        <v>475</v>
      </c>
      <c r="E15" s="437"/>
      <c r="F15" s="439"/>
      <c r="G15" s="443" t="str">
        <f>IF('AF01'!D31="","W trakcie weryfikacji",IF('AF01'!D31="Arkusz jest niepoprawny","Arkusz zawiera błędy","Zweryfikowany poprawnie"))</f>
        <v>W trakcie weryfikacji</v>
      </c>
    </row>
    <row r="16" spans="2:7" x14ac:dyDescent="0.25">
      <c r="B16" s="378" t="s">
        <v>1559</v>
      </c>
      <c r="C16" s="389" t="s">
        <v>1560</v>
      </c>
      <c r="D16" s="432" t="s">
        <v>480</v>
      </c>
      <c r="E16" s="437"/>
      <c r="F16" s="439"/>
      <c r="G16" s="443" t="str">
        <f>IF('AF02'!D31="","W trakcie weryfikacji",IF('AF02'!D31="Arkusz jest niepoprawny","Arkusz zawiera błędy","Zweryfikowany poprawnie"))</f>
        <v>W trakcie weryfikacji</v>
      </c>
    </row>
    <row r="17" spans="2:7" x14ac:dyDescent="0.25">
      <c r="B17" s="378" t="s">
        <v>1561</v>
      </c>
      <c r="C17" s="389" t="s">
        <v>1562</v>
      </c>
      <c r="D17" s="432" t="s">
        <v>485</v>
      </c>
      <c r="E17" s="437"/>
      <c r="F17" s="439"/>
      <c r="G17" s="443" t="str">
        <f>IF('AF03'!D31="","W trakcie weryfikacji",IF('AF03'!D31="Arkusz jest niepoprawny","Arkusz zawiera błędy","Zweryfikowany poprawnie"))</f>
        <v>W trakcie weryfikacji</v>
      </c>
    </row>
    <row r="18" spans="2:7" x14ac:dyDescent="0.25">
      <c r="B18" s="378" t="s">
        <v>1563</v>
      </c>
      <c r="C18" s="389" t="s">
        <v>1564</v>
      </c>
      <c r="D18" s="432" t="s">
        <v>491</v>
      </c>
      <c r="E18" s="437"/>
      <c r="F18" s="439"/>
      <c r="G18" s="443" t="str">
        <f>IF('AF04'!D34="","W trakcie weryfikacji",IF('AF04'!D34="Arkusz jest niepoprawny","Arkusz zawiera błędy","Zweryfikowany poprawnie"))</f>
        <v>W trakcie weryfikacji</v>
      </c>
    </row>
    <row r="19" spans="2:7" x14ac:dyDescent="0.25">
      <c r="B19" s="378" t="s">
        <v>1565</v>
      </c>
      <c r="C19" s="389" t="s">
        <v>1566</v>
      </c>
      <c r="D19" s="432" t="s">
        <v>496</v>
      </c>
      <c r="E19" s="437"/>
      <c r="F19" s="439"/>
      <c r="G19" s="443" t="str">
        <f>IF('AF05'!D25="","W trakcie weryfikacji",IF('AF05'!D25="Arkusz jest niepoprawny","Arkusz zawiera błędy","Zweryfikowany poprawnie"))</f>
        <v>W trakcie weryfikacji</v>
      </c>
    </row>
    <row r="20" spans="2:7" x14ac:dyDescent="0.25">
      <c r="B20" s="378" t="s">
        <v>1567</v>
      </c>
      <c r="C20" s="389" t="s">
        <v>1568</v>
      </c>
      <c r="D20" s="432" t="s">
        <v>1569</v>
      </c>
      <c r="E20" s="437"/>
      <c r="F20" s="439"/>
      <c r="G20" s="443" t="str">
        <f>IF('RMK01'!D23="","W trakcie weryfikacji",IF('RMK01'!D23="Arkusz jest niepoprawny","Arkusz zawiera błędy","Zweryfikowany poprawnie"))</f>
        <v>W trakcie weryfikacji</v>
      </c>
    </row>
    <row r="21" spans="2:7" x14ac:dyDescent="0.25">
      <c r="B21" s="378" t="s">
        <v>1570</v>
      </c>
      <c r="C21" s="389" t="s">
        <v>1571</v>
      </c>
      <c r="D21" s="432" t="s">
        <v>510</v>
      </c>
      <c r="E21" s="437"/>
      <c r="F21" s="439"/>
      <c r="G21" s="443" t="str">
        <f>IF('PA01'!D25="","W trakcie weryfikacji",IF('PA01'!D25="Arkusz jest niepoprawny","Arkusz zawiera błędy","Zweryfikowany poprawnie"))</f>
        <v>W trakcie weryfikacji</v>
      </c>
    </row>
    <row r="22" spans="2:7" x14ac:dyDescent="0.25">
      <c r="B22" s="378" t="s">
        <v>1572</v>
      </c>
      <c r="C22" s="389" t="s">
        <v>1573</v>
      </c>
      <c r="D22" s="432" t="s">
        <v>1574</v>
      </c>
      <c r="E22" s="437"/>
      <c r="F22" s="439"/>
      <c r="G22" s="443" t="str">
        <f>IF('ZF02'!D49="","W trakcie weryfikacji",IF('ZF02'!D49="Arkusz jest niepoprawny","Arkusz zawiera błędy","Zweryfikowany poprawnie"))</f>
        <v>W trakcie weryfikacji</v>
      </c>
    </row>
    <row r="23" spans="2:7" x14ac:dyDescent="0.25">
      <c r="B23" s="378" t="s">
        <v>1575</v>
      </c>
      <c r="C23" s="389" t="s">
        <v>1576</v>
      </c>
      <c r="D23" s="432" t="s">
        <v>536</v>
      </c>
      <c r="E23" s="437"/>
      <c r="F23" s="439"/>
      <c r="G23" s="443" t="str">
        <f>IF('RE01'!D18="","W trakcie weryfikacji",IF('RE01'!D18="Arkusz jest niepoprawny","Arkusz zawiera błędy","Zweryfikowany poprawnie"))</f>
        <v>W trakcie weryfikacji</v>
      </c>
    </row>
    <row r="24" spans="2:7" x14ac:dyDescent="0.25">
      <c r="B24" s="378" t="s">
        <v>1577</v>
      </c>
      <c r="C24" s="389" t="s">
        <v>1578</v>
      </c>
      <c r="D24" s="432" t="s">
        <v>1579</v>
      </c>
      <c r="E24" s="437"/>
      <c r="F24" s="439"/>
      <c r="G24" s="443" t="str">
        <f>IF('RMK02'!D23="","W trakcie weryfikacji",IF('RMK02'!D23="Arkusz jest niepoprawny","Arkusz zawiera błędy","Zweryfikowany poprawnie"))</f>
        <v>W trakcie weryfikacji</v>
      </c>
    </row>
    <row r="25" spans="2:7" x14ac:dyDescent="0.25">
      <c r="B25" s="378" t="s">
        <v>1580</v>
      </c>
      <c r="C25" s="389" t="s">
        <v>1581</v>
      </c>
      <c r="D25" s="432" t="s">
        <v>1582</v>
      </c>
      <c r="E25" s="437"/>
      <c r="F25" s="439"/>
      <c r="G25" s="443" t="str">
        <f>IF(NLOK02!D15="","W trakcie weryfikacji",IF(NLOK02!D15="Arkusz jest niepoprawny","Arkusz zawiera błędy","Zweryfikowany poprawnie"))</f>
        <v>W trakcie weryfikacji</v>
      </c>
    </row>
    <row r="26" spans="2:7" x14ac:dyDescent="0.25">
      <c r="B26" s="378" t="s">
        <v>1583</v>
      </c>
      <c r="C26" s="389" t="s">
        <v>160</v>
      </c>
      <c r="D26" s="432" t="s">
        <v>1584</v>
      </c>
      <c r="E26" s="437"/>
      <c r="F26" s="439"/>
      <c r="G26" s="443" t="str">
        <f>IF('DPW03'!D17="","W trakcie weryfikacji",IF('DPW03'!D17="Arkusz jest niepoprawny","Arkusz zawiera błędy","Zweryfikowany poprawnie"))</f>
        <v>W trakcie weryfikacji</v>
      </c>
    </row>
    <row r="27" spans="2:7" ht="30" x14ac:dyDescent="0.25">
      <c r="B27" s="378" t="s">
        <v>1585</v>
      </c>
      <c r="C27" s="389" t="s">
        <v>130</v>
      </c>
      <c r="D27" s="432" t="s">
        <v>1655</v>
      </c>
      <c r="E27" s="437"/>
      <c r="F27" s="439"/>
      <c r="G27" s="443" t="str">
        <f>IF(NKIP01!D19="","W trakcie weryfikacji",IF(NKIP01!D19="Arkusz jest niepoprawny","Arkusz zawiera błędy","Zweryfikowany poprawnie"))</f>
        <v>W trakcie weryfikacji</v>
      </c>
    </row>
    <row r="28" spans="2:7" ht="30" x14ac:dyDescent="0.25">
      <c r="B28" s="378" t="s">
        <v>1586</v>
      </c>
      <c r="C28" s="389" t="s">
        <v>131</v>
      </c>
      <c r="D28" s="432" t="s">
        <v>1587</v>
      </c>
      <c r="E28" s="437"/>
      <c r="F28" s="439"/>
      <c r="G28" s="443" t="str">
        <f>IF(NKIP02!D19="","W trakcie weryfikacji",IF(NKIP02!D19="Arkusz jest niepoprawny","Arkusz zawiera błędy","Zweryfikowany poprawnie"))</f>
        <v>W trakcie weryfikacji</v>
      </c>
    </row>
    <row r="29" spans="2:7" ht="60" x14ac:dyDescent="0.25">
      <c r="B29" s="378" t="s">
        <v>1588</v>
      </c>
      <c r="C29" s="389" t="s">
        <v>147</v>
      </c>
      <c r="D29" s="433" t="s">
        <v>1589</v>
      </c>
      <c r="E29" s="437"/>
      <c r="F29" s="439"/>
      <c r="G29" s="443" t="str">
        <f>IF(NKIP03!D20="","W trakcie weryfikacji",IF(NKIP03!D20="Arkusz jest niepoprawny","Arkusz zawiera błędy","Zweryfikowany poprawnie"))</f>
        <v>W trakcie weryfikacji</v>
      </c>
    </row>
    <row r="30" spans="2:7" ht="60" x14ac:dyDescent="0.25">
      <c r="B30" s="378" t="s">
        <v>1590</v>
      </c>
      <c r="C30" s="389" t="s">
        <v>148</v>
      </c>
      <c r="D30" s="433" t="s">
        <v>1591</v>
      </c>
      <c r="E30" s="437"/>
      <c r="F30" s="439"/>
      <c r="G30" s="443" t="str">
        <f>IF(NKIP04!D20="","W trakcie weryfikacji",IF(NKIP04!D20="Arkusz jest niepoprawny","Arkusz zawiera błędy","Zweryfikowany poprawnie"))</f>
        <v>W trakcie weryfikacji</v>
      </c>
    </row>
    <row r="31" spans="2:7" ht="30" x14ac:dyDescent="0.25">
      <c r="B31" s="378" t="s">
        <v>1592</v>
      </c>
      <c r="C31" s="389" t="s">
        <v>1593</v>
      </c>
      <c r="D31" s="432" t="s">
        <v>1594</v>
      </c>
      <c r="E31" s="437"/>
      <c r="F31" s="439"/>
      <c r="G31" s="443" t="str">
        <f>IF(NKIP05!D48="","W trakcie weryfikacji",IF(NKIP05!D48="Arkusz jest niepoprawny","Arkusz zawiera błędy","Zweryfikowany poprawnie"))</f>
        <v>W trakcie weryfikacji</v>
      </c>
    </row>
    <row r="32" spans="2:7" ht="30" x14ac:dyDescent="0.25">
      <c r="B32" s="378" t="s">
        <v>1595</v>
      </c>
      <c r="C32" s="389" t="s">
        <v>1596</v>
      </c>
      <c r="D32" s="432" t="s">
        <v>1597</v>
      </c>
      <c r="E32" s="437"/>
      <c r="F32" s="439"/>
      <c r="G32" s="443" t="str">
        <f>IF(NKIP08!D18="","W trakcie weryfikacji",IF(NKIP08!D18="Arkusz jest niepoprawny","Arkusz zawiera błędy","Zweryfikowany poprawnie"))</f>
        <v>W trakcie weryfikacji</v>
      </c>
    </row>
    <row r="33" spans="2:7" ht="30" x14ac:dyDescent="0.25">
      <c r="B33" s="378" t="s">
        <v>1598</v>
      </c>
      <c r="C33" s="389" t="s">
        <v>1599</v>
      </c>
      <c r="D33" s="432" t="s">
        <v>1600</v>
      </c>
      <c r="E33" s="437"/>
      <c r="F33" s="439"/>
      <c r="G33" s="443" t="str">
        <f>IF(NKIP09!D18="","W trakcie weryfikacji",IF(NKIP09!D18="Arkusz jest niepoprawny","Arkusz zawiera błędy","Zweryfikowany poprawnie"))</f>
        <v>W trakcie weryfikacji</v>
      </c>
    </row>
    <row r="34" spans="2:7" ht="30" x14ac:dyDescent="0.25">
      <c r="B34" s="378" t="s">
        <v>1601</v>
      </c>
      <c r="C34" s="389" t="s">
        <v>1602</v>
      </c>
      <c r="D34" s="432" t="s">
        <v>1603</v>
      </c>
      <c r="E34" s="437"/>
      <c r="F34" s="439"/>
      <c r="G34" s="443" t="str">
        <f>IF(NKIP10!D20="","W trakcie weryfikacji",IF(NKIP10!D20="Arkusz jest niepoprawny","Arkusz zawiera błędy","Zweryfikowany poprawnie"))</f>
        <v>W trakcie weryfikacji</v>
      </c>
    </row>
    <row r="35" spans="2:7" ht="30" x14ac:dyDescent="0.25">
      <c r="B35" s="378" t="s">
        <v>1604</v>
      </c>
      <c r="C35" s="389" t="s">
        <v>1605</v>
      </c>
      <c r="D35" s="432" t="s">
        <v>1606</v>
      </c>
      <c r="E35" s="437"/>
      <c r="F35" s="439"/>
      <c r="G35" s="443" t="str">
        <f>IF(NKIP11!D20="","W trakcie weryfikacji",IF(NKIP11!D20="Arkusz jest niepoprawny","Arkusz zawiera błędy","Zweryfikowany poprawnie"))</f>
        <v>W trakcie weryfikacji</v>
      </c>
    </row>
    <row r="36" spans="2:7" ht="30" x14ac:dyDescent="0.25">
      <c r="B36" s="378" t="s">
        <v>1607</v>
      </c>
      <c r="C36" s="389" t="s">
        <v>218</v>
      </c>
      <c r="D36" s="432" t="s">
        <v>1608</v>
      </c>
      <c r="E36" s="437"/>
      <c r="F36" s="439"/>
      <c r="G36" s="443" t="str">
        <f>IF(NWTZ01!D19="","W trakcie weryfikacji",IF(NWTZ01!D19="Arkusz jest niepoprawny","Arkusz zawiera błędy","Zweryfikowany poprawnie"))</f>
        <v>W trakcie weryfikacji</v>
      </c>
    </row>
    <row r="37" spans="2:7" ht="30" x14ac:dyDescent="0.25">
      <c r="B37" s="378" t="s">
        <v>1609</v>
      </c>
      <c r="C37" s="389" t="s">
        <v>1610</v>
      </c>
      <c r="D37" s="432" t="s">
        <v>1611</v>
      </c>
      <c r="E37" s="437"/>
      <c r="F37" s="439"/>
      <c r="G37" s="443" t="str">
        <f>IF(NWTZ02!D19="","W trakcie weryfikacji",IF(NWTZ02!D19="Arkusz jest niepoprawny","Arkusz zawiera błędy","Zweryfikowany poprawnie"))</f>
        <v>W trakcie weryfikacji</v>
      </c>
    </row>
    <row r="38" spans="2:7" x14ac:dyDescent="0.25">
      <c r="B38" s="378" t="s">
        <v>1612</v>
      </c>
      <c r="C38" s="389" t="s">
        <v>1613</v>
      </c>
      <c r="D38" s="432" t="s">
        <v>1614</v>
      </c>
      <c r="E38" s="437"/>
      <c r="F38" s="439"/>
      <c r="G38" s="443" t="str">
        <f>IF('RSP01'!D22="","W trakcie weryfikacji",IF('RSP01'!D22="Arkusz jest niepoprawny","Arkusz zawiera błędy","Zweryfikowany poprawnie"))</f>
        <v>W trakcie weryfikacji</v>
      </c>
    </row>
    <row r="39" spans="2:7" x14ac:dyDescent="0.25">
      <c r="B39" s="378" t="s">
        <v>1615</v>
      </c>
      <c r="C39" s="389" t="s">
        <v>1616</v>
      </c>
      <c r="D39" s="432" t="s">
        <v>1617</v>
      </c>
      <c r="E39" s="437"/>
      <c r="F39" s="439"/>
      <c r="G39" s="443" t="str">
        <f>IF('RSP02'!D22="","W trakcie weryfikacji",IF('RSP02'!D22="Arkusz jest niepoprawny","Arkusz zawiera błędy","Zweryfikowany poprawnie"))</f>
        <v>W trakcie weryfikacji</v>
      </c>
    </row>
    <row r="40" spans="2:7" x14ac:dyDescent="0.25">
      <c r="B40" s="378" t="s">
        <v>1618</v>
      </c>
      <c r="C40" s="389" t="s">
        <v>1619</v>
      </c>
      <c r="D40" s="432" t="s">
        <v>1620</v>
      </c>
      <c r="E40" s="437"/>
      <c r="F40" s="439"/>
      <c r="G40" s="443" t="str">
        <f>IF('RSP03'!D13="","W trakcie weryfikacji",IF('RSP03'!D13="Arkusz jest niepoprawny","Arkusz zawiera błędy","Zweryfikowany poprawnie"))</f>
        <v>W trakcie weryfikacji</v>
      </c>
    </row>
    <row r="41" spans="2:7" ht="30" x14ac:dyDescent="0.25">
      <c r="B41" s="378" t="s">
        <v>1621</v>
      </c>
      <c r="C41" s="389" t="s">
        <v>1622</v>
      </c>
      <c r="D41" s="432" t="s">
        <v>1623</v>
      </c>
      <c r="E41" s="437"/>
      <c r="F41" s="439"/>
      <c r="G41" s="443" t="str">
        <f>IF('RSP04'!D40="","W trakcie weryfikacji",IF('RSP04'!D40="Arkusz jest niepoprawny","Arkusz zawiera błędy","Zweryfikowany poprawnie"))</f>
        <v>W trakcie weryfikacji</v>
      </c>
    </row>
    <row r="42" spans="2:7" x14ac:dyDescent="0.25">
      <c r="B42" s="378" t="s">
        <v>1624</v>
      </c>
      <c r="C42" s="389" t="s">
        <v>1625</v>
      </c>
      <c r="D42" s="432" t="s">
        <v>1626</v>
      </c>
      <c r="E42" s="437"/>
      <c r="F42" s="439"/>
      <c r="G42" s="443" t="str">
        <f>IF('RSP05'!D59="","W trakcie weryfikacji",IF('RSP05'!D59="Arkusz jest niepoprawny","Arkusz zawiera błędy","Zweryfikowany poprawnie"))</f>
        <v>W trakcie weryfikacji</v>
      </c>
    </row>
    <row r="43" spans="2:7" ht="30" x14ac:dyDescent="0.25">
      <c r="B43" s="378" t="s">
        <v>1627</v>
      </c>
      <c r="C43" s="389" t="s">
        <v>161</v>
      </c>
      <c r="D43" s="432" t="s">
        <v>1628</v>
      </c>
      <c r="E43" s="437"/>
      <c r="F43" s="439"/>
      <c r="G43" s="443" t="str">
        <f>IF('ZF01'!D21="","W trakcie weryfikacji",IF('ZF01'!D21="Arkusz jest niepoprawny","Arkusz zawiera błędy","Zweryfikowany poprawnie"))</f>
        <v>W trakcie weryfikacji</v>
      </c>
    </row>
    <row r="44" spans="2:7" ht="30" x14ac:dyDescent="0.25">
      <c r="B44" s="378" t="s">
        <v>1629</v>
      </c>
      <c r="C44" s="389" t="s">
        <v>1630</v>
      </c>
      <c r="D44" s="432" t="s">
        <v>1631</v>
      </c>
      <c r="E44" s="437"/>
      <c r="F44" s="439"/>
      <c r="G44" s="443" t="str">
        <f>IF('ZF03'!D57="","W trakcie weryfikacji",IF('ZF03'!D57="Arkusz jest niepoprawny","Arkusz zawiera błędy","Zweryfikowany poprawnie"))</f>
        <v>W trakcie weryfikacji</v>
      </c>
    </row>
    <row r="45" spans="2:7" ht="30" x14ac:dyDescent="0.25">
      <c r="B45" s="378" t="s">
        <v>1632</v>
      </c>
      <c r="C45" s="389" t="s">
        <v>1633</v>
      </c>
      <c r="D45" s="432" t="s">
        <v>1634</v>
      </c>
      <c r="E45" s="437"/>
      <c r="F45" s="439"/>
      <c r="G45" s="443" t="str">
        <f>IF('ZF04'!D57="","W trakcie weryfikacji",IF('ZF04'!D57="Arkusz jest niepoprawny","Arkusz zawiera błędy","Zweryfikowany poprawnie"))</f>
        <v>W trakcie weryfikacji</v>
      </c>
    </row>
    <row r="46" spans="2:7" x14ac:dyDescent="0.25">
      <c r="B46" s="378" t="s">
        <v>1635</v>
      </c>
      <c r="C46" s="389" t="s">
        <v>1636</v>
      </c>
      <c r="D46" s="432" t="s">
        <v>1656</v>
      </c>
      <c r="E46" s="437"/>
      <c r="F46" s="439"/>
      <c r="G46" s="443" t="str">
        <f>IF('PO01'!D59="","W trakcie weryfikacji",IF('PO01'!D59="Arkusz jest niepoprawny","Arkusz zawiera błędy","Zweryfikowany poprawnie"))</f>
        <v>W trakcie weryfikacji</v>
      </c>
    </row>
    <row r="47" spans="2:7" x14ac:dyDescent="0.25">
      <c r="B47" s="378" t="s">
        <v>1637</v>
      </c>
      <c r="C47" s="389" t="s">
        <v>1638</v>
      </c>
      <c r="D47" s="432" t="s">
        <v>1639</v>
      </c>
      <c r="E47" s="437"/>
      <c r="F47" s="439"/>
      <c r="G47" s="443" t="str">
        <f>IF('PO02'!D18="","W trakcie weryfikacji",IF('PO02'!D18="Arkusz jest niepoprawny","Arkusz zawiera błędy","Zweryfikowany poprawnie"))</f>
        <v>W trakcie weryfikacji</v>
      </c>
    </row>
    <row r="48" spans="2:7" x14ac:dyDescent="0.25">
      <c r="B48" s="378" t="s">
        <v>1640</v>
      </c>
      <c r="C48" s="389" t="s">
        <v>1641</v>
      </c>
      <c r="D48" s="432" t="s">
        <v>1336</v>
      </c>
      <c r="E48" s="437"/>
      <c r="F48" s="439"/>
      <c r="G48" s="443" t="str">
        <f>IF('KO01'!D45="","W trakcie weryfikacji",IF('KO01'!D45="Arkusz jest niepoprawny","Arkusz zawiera błędy","Zweryfikowany poprawnie"))</f>
        <v>W trakcie weryfikacji</v>
      </c>
    </row>
    <row r="49" spans="2:7" x14ac:dyDescent="0.25">
      <c r="B49" s="378" t="s">
        <v>1642</v>
      </c>
      <c r="C49" s="389" t="s">
        <v>1643</v>
      </c>
      <c r="D49" s="432" t="s">
        <v>1644</v>
      </c>
      <c r="E49" s="437"/>
      <c r="F49" s="439"/>
      <c r="G49" s="443" t="str">
        <f>IF('PIK10'!D29="","W trakcie weryfikacji",IF('PIK10'!D29="Arkusz jest niepoprawny","Arkusz zawiera błędy","Zweryfikowany poprawnie"))</f>
        <v>W trakcie weryfikacji</v>
      </c>
    </row>
    <row r="50" spans="2:7" x14ac:dyDescent="0.25">
      <c r="B50" s="378" t="s">
        <v>1645</v>
      </c>
      <c r="C50" s="389" t="s">
        <v>1646</v>
      </c>
      <c r="D50" s="432" t="s">
        <v>1647</v>
      </c>
      <c r="E50" s="437"/>
      <c r="F50" s="439"/>
      <c r="G50" s="443" t="str">
        <f>IF('PIK11'!D25="","W trakcie weryfikacji",IF('PIK11'!D25="Arkusz jest niepoprawny","Arkusz zawiera błędy","Zweryfikowany poprawnie"))</f>
        <v>W trakcie weryfikacji</v>
      </c>
    </row>
    <row r="51" spans="2:7" x14ac:dyDescent="0.25">
      <c r="B51" s="378" t="s">
        <v>1648</v>
      </c>
      <c r="C51" s="389" t="s">
        <v>1883</v>
      </c>
      <c r="D51" s="432" t="s">
        <v>217</v>
      </c>
      <c r="E51" s="437"/>
      <c r="F51" s="439"/>
      <c r="G51" s="443" t="str">
        <f>IF(IK02A!D41="","W trakcie weryfikacji",IF(IK02A!D41="Arkusz jest niepoprawny","Arkusz zawiera błędy","Zweryfikowany poprawnie"))</f>
        <v>W trakcie weryfikacji</v>
      </c>
    </row>
    <row r="52" spans="2:7" x14ac:dyDescent="0.25">
      <c r="B52" s="378" t="s">
        <v>1649</v>
      </c>
      <c r="C52" s="389" t="s">
        <v>1650</v>
      </c>
      <c r="D52" s="432" t="s">
        <v>1651</v>
      </c>
      <c r="E52" s="437"/>
      <c r="F52" s="439"/>
      <c r="G52" s="443" t="str">
        <f>IF('PLK02'!D46="","W trakcie weryfikacji",IF('PLK02'!D46="Arkusz jest niepoprawny","Arkusz zawiera błędy","Zweryfikowany poprawnie"))</f>
        <v>W trakcie weryfikacji</v>
      </c>
    </row>
    <row r="53" spans="2:7" x14ac:dyDescent="0.25">
      <c r="B53" s="378" t="s">
        <v>1652</v>
      </c>
      <c r="C53" s="389" t="s">
        <v>407</v>
      </c>
      <c r="D53" s="432" t="s">
        <v>1523</v>
      </c>
      <c r="E53" s="437"/>
      <c r="F53" s="439"/>
      <c r="G53" s="443" t="str">
        <f>IF('RPL02'!D19="","W trakcie weryfikacji",IF('RPL02'!D19="Arkusz jest niepoprawny","Arkusz zawiera błędy","Zweryfikowany poprawnie"))</f>
        <v>W trakcie weryfikacji</v>
      </c>
    </row>
    <row r="54" spans="2:7" ht="15.75" thickBot="1" x14ac:dyDescent="0.3">
      <c r="B54" s="390" t="s">
        <v>1653</v>
      </c>
      <c r="C54" s="391" t="s">
        <v>1654</v>
      </c>
      <c r="D54" s="434" t="s">
        <v>1532</v>
      </c>
      <c r="E54" s="438"/>
      <c r="F54" s="440"/>
      <c r="G54" s="444" t="str">
        <f>IF('RO01'!D9="","W trakcie weryfikacji",IF('RO01'!D9="Arkusz jest niepoprawny","Arkusz zawiera błędy","Zweryfikowany poprawnie"))</f>
        <v>W trakcie weryfikacji</v>
      </c>
    </row>
    <row r="55" spans="2:7" x14ac:dyDescent="0.25">
      <c r="B55" s="6"/>
      <c r="C55" s="6"/>
      <c r="D55" s="6"/>
    </row>
    <row r="56" spans="2:7" x14ac:dyDescent="0.25">
      <c r="B56" s="6"/>
      <c r="C56" s="6"/>
      <c r="D56" s="6"/>
    </row>
    <row r="57" spans="2:7" x14ac:dyDescent="0.25">
      <c r="B57" s="392"/>
      <c r="C57" s="6"/>
      <c r="D57" s="6"/>
    </row>
    <row r="58" spans="2:7" x14ac:dyDescent="0.25">
      <c r="B58" s="392"/>
      <c r="C58" s="6"/>
      <c r="D58" s="6"/>
    </row>
  </sheetData>
  <sheetProtection algorithmName="SHA-512" hashValue="ysLaawDfk1ReIegaUhQPlB3mIC9i51g34lcQCquNxssPLAbgQ84tpDFN4qAbrIatj5SmRx5R06DZPBq9Gzo8yw==" saltValue="NAzhjFB06Ns1YTqZSVQteQ==" spinCount="100000" sheet="1" objects="1" scenarios="1"/>
  <mergeCells count="6">
    <mergeCell ref="E1:F1"/>
    <mergeCell ref="B4:B5"/>
    <mergeCell ref="C4:C5"/>
    <mergeCell ref="D4:D5"/>
    <mergeCell ref="E4:F4"/>
    <mergeCell ref="E5:F5"/>
  </mergeCells>
  <conditionalFormatting sqref="G6:G54">
    <cfRule type="containsText" dxfId="222" priority="10" operator="containsText" text="Arkusz zawiera błędy">
      <formula>NOT(ISERROR(SEARCH("Arkusz zawiera błędy",G6)))</formula>
    </cfRule>
    <cfRule type="containsText" dxfId="221" priority="11" operator="containsText" text="Zweryfikowany poprawnie">
      <formula>NOT(ISERROR(SEARCH("Zweryfikowany poprawnie",G6)))</formula>
    </cfRule>
  </conditionalFormatting>
  <conditionalFormatting sqref="G6:G54">
    <cfRule type="containsText" dxfId="220" priority="12" operator="containsText" text="Arkusz zawiera błedy">
      <formula>NOT(ISERROR(SEARCH("Arkusz zawiera błedy",G6)))</formula>
    </cfRule>
  </conditionalFormatting>
  <conditionalFormatting sqref="G6:G54">
    <cfRule type="containsText" dxfId="219" priority="7" operator="containsText" text="Zweryfikowany poprawnie">
      <formula>NOT(ISERROR(SEARCH("Zweryfikowany poprawnie",G6)))</formula>
    </cfRule>
    <cfRule type="containsText" dxfId="218" priority="8" operator="containsText" text="Arkusz zawiera błędy">
      <formula>NOT(ISERROR(SEARCH("Arkusz zawiera błędy",G6)))</formula>
    </cfRule>
    <cfRule type="containsText" dxfId="217" priority="9" operator="containsText" text="Arkusz zawiera błedy">
      <formula>NOT(ISERROR(SEARCH("Arkusz zawiera błedy",G6)))</formula>
    </cfRule>
  </conditionalFormatting>
  <pageMargins left="0.7" right="0.7" top="0.75" bottom="0.75" header="0.3" footer="0.3"/>
  <pageSetup paperSize="9" scale="75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8"/>
  <sheetViews>
    <sheetView workbookViewId="0">
      <selection activeCell="D7" sqref="D7:K13"/>
    </sheetView>
  </sheetViews>
  <sheetFormatPr defaultRowHeight="15" x14ac:dyDescent="0.25"/>
  <cols>
    <col min="3" max="3" width="57.42578125" customWidth="1"/>
    <col min="4" max="11" width="13.5703125" customWidth="1"/>
    <col min="12" max="12" width="15.5703125" bestFit="1" customWidth="1"/>
    <col min="14" max="14" width="27.5703125" bestFit="1" customWidth="1"/>
  </cols>
  <sheetData>
    <row r="1" spans="2:14" x14ac:dyDescent="0.25">
      <c r="B1" s="2" t="s">
        <v>0</v>
      </c>
    </row>
    <row r="2" spans="2:14" x14ac:dyDescent="0.25">
      <c r="B2" s="6" t="s">
        <v>875</v>
      </c>
    </row>
    <row r="3" spans="2:14" ht="15.75" thickBot="1" x14ac:dyDescent="0.3"/>
    <row r="4" spans="2:14" ht="40.5" customHeight="1" x14ac:dyDescent="0.25">
      <c r="B4" s="913" t="s">
        <v>536</v>
      </c>
      <c r="C4" s="911"/>
      <c r="D4" s="917" t="s">
        <v>859</v>
      </c>
      <c r="E4" s="909"/>
      <c r="F4" s="909" t="s">
        <v>860</v>
      </c>
      <c r="G4" s="909" t="s">
        <v>861</v>
      </c>
      <c r="H4" s="909" t="s">
        <v>862</v>
      </c>
      <c r="I4" s="909" t="s">
        <v>538</v>
      </c>
      <c r="J4" s="909" t="s">
        <v>627</v>
      </c>
      <c r="K4" s="911" t="s">
        <v>73</v>
      </c>
    </row>
    <row r="5" spans="2:14" ht="72" x14ac:dyDescent="0.25">
      <c r="B5" s="914"/>
      <c r="C5" s="912"/>
      <c r="D5" s="566" t="s">
        <v>1678</v>
      </c>
      <c r="E5" s="567" t="s">
        <v>863</v>
      </c>
      <c r="F5" s="910"/>
      <c r="G5" s="910"/>
      <c r="H5" s="910"/>
      <c r="I5" s="910"/>
      <c r="J5" s="910"/>
      <c r="K5" s="912"/>
    </row>
    <row r="6" spans="2:14" ht="15.75" thickBot="1" x14ac:dyDescent="0.3">
      <c r="B6" s="915"/>
      <c r="C6" s="916"/>
      <c r="D6" s="568" t="s">
        <v>112</v>
      </c>
      <c r="E6" s="569" t="s">
        <v>113</v>
      </c>
      <c r="F6" s="569" t="s">
        <v>114</v>
      </c>
      <c r="G6" s="569" t="s">
        <v>115</v>
      </c>
      <c r="H6" s="569" t="s">
        <v>120</v>
      </c>
      <c r="I6" s="569" t="s">
        <v>116</v>
      </c>
      <c r="J6" s="569" t="s">
        <v>172</v>
      </c>
      <c r="K6" s="570" t="s">
        <v>173</v>
      </c>
      <c r="N6" s="2" t="s">
        <v>1885</v>
      </c>
    </row>
    <row r="7" spans="2:14" x14ac:dyDescent="0.25">
      <c r="B7" s="571" t="s">
        <v>864</v>
      </c>
      <c r="C7" s="572" t="s">
        <v>773</v>
      </c>
      <c r="D7" s="752"/>
      <c r="E7" s="752"/>
      <c r="F7" s="752"/>
      <c r="G7" s="752"/>
      <c r="H7" s="752"/>
      <c r="I7" s="752"/>
      <c r="J7" s="752"/>
      <c r="K7" s="752"/>
      <c r="L7" s="275" t="str">
        <f>IF(COUNTBLANK(D7:K7)=8,"",IF(K7=SUM(D7:J7),"Weryfikacja wiersza OK","Niezgodność sumy"))</f>
        <v/>
      </c>
      <c r="N7" s="425" t="str">
        <f>IF(K7="","",IF(ROUND(SUM(D7:J7),2)=ROUND(K7,2),"OK","Błąd sumy częściowej"))</f>
        <v/>
      </c>
    </row>
    <row r="8" spans="2:14" x14ac:dyDescent="0.25">
      <c r="B8" s="573" t="s">
        <v>865</v>
      </c>
      <c r="C8" s="574" t="s">
        <v>774</v>
      </c>
      <c r="D8" s="753"/>
      <c r="E8" s="753"/>
      <c r="F8" s="753"/>
      <c r="G8" s="753"/>
      <c r="H8" s="753"/>
      <c r="I8" s="753"/>
      <c r="J8" s="753"/>
      <c r="K8" s="753"/>
      <c r="L8" s="275" t="str">
        <f t="shared" ref="L8:L13" si="0">IF(COUNTBLANK(D8:K8)=8,"",IF(K8=SUM(D8:J8),"Weryfikacja wiersza OK","Niezgodność sumy"))</f>
        <v/>
      </c>
      <c r="N8" s="425" t="str">
        <f t="shared" ref="N8:N13" si="1">IF(K8="","",IF(ROUND(SUM(D8:J8),2)=ROUND(K8,2),"OK","Błąd sumy częściowej"))</f>
        <v/>
      </c>
    </row>
    <row r="9" spans="2:14" x14ac:dyDescent="0.25">
      <c r="B9" s="573" t="s">
        <v>866</v>
      </c>
      <c r="C9" s="574" t="s">
        <v>867</v>
      </c>
      <c r="D9" s="753"/>
      <c r="E9" s="753"/>
      <c r="F9" s="753"/>
      <c r="G9" s="753"/>
      <c r="H9" s="753"/>
      <c r="I9" s="753"/>
      <c r="J9" s="753"/>
      <c r="K9" s="753"/>
      <c r="L9" s="275" t="str">
        <f t="shared" si="0"/>
        <v/>
      </c>
      <c r="N9" s="425" t="str">
        <f t="shared" si="1"/>
        <v/>
      </c>
    </row>
    <row r="10" spans="2:14" x14ac:dyDescent="0.25">
      <c r="B10" s="573" t="s">
        <v>868</v>
      </c>
      <c r="C10" s="574" t="s">
        <v>869</v>
      </c>
      <c r="D10" s="753"/>
      <c r="E10" s="753"/>
      <c r="F10" s="753"/>
      <c r="G10" s="753"/>
      <c r="H10" s="753"/>
      <c r="I10" s="753"/>
      <c r="J10" s="753"/>
      <c r="K10" s="753"/>
      <c r="L10" s="275" t="str">
        <f t="shared" si="0"/>
        <v/>
      </c>
      <c r="N10" s="425" t="str">
        <f t="shared" si="1"/>
        <v/>
      </c>
    </row>
    <row r="11" spans="2:14" ht="24" x14ac:dyDescent="0.25">
      <c r="B11" s="573" t="s">
        <v>870</v>
      </c>
      <c r="C11" s="574" t="s">
        <v>871</v>
      </c>
      <c r="D11" s="753"/>
      <c r="E11" s="753"/>
      <c r="F11" s="753"/>
      <c r="G11" s="753"/>
      <c r="H11" s="753"/>
      <c r="I11" s="753"/>
      <c r="J11" s="753"/>
      <c r="K11" s="753"/>
      <c r="L11" s="275" t="str">
        <f t="shared" si="0"/>
        <v/>
      </c>
      <c r="N11" s="425" t="str">
        <f t="shared" si="1"/>
        <v/>
      </c>
    </row>
    <row r="12" spans="2:14" x14ac:dyDescent="0.25">
      <c r="B12" s="573" t="s">
        <v>872</v>
      </c>
      <c r="C12" s="574" t="s">
        <v>873</v>
      </c>
      <c r="D12" s="753"/>
      <c r="E12" s="753"/>
      <c r="F12" s="753"/>
      <c r="G12" s="753"/>
      <c r="H12" s="753"/>
      <c r="I12" s="753"/>
      <c r="J12" s="753"/>
      <c r="K12" s="753"/>
      <c r="L12" s="275" t="str">
        <f t="shared" si="0"/>
        <v/>
      </c>
      <c r="N12" s="425" t="str">
        <f t="shared" si="1"/>
        <v/>
      </c>
    </row>
    <row r="13" spans="2:14" ht="15.75" thickBot="1" x14ac:dyDescent="0.3">
      <c r="B13" s="575" t="s">
        <v>874</v>
      </c>
      <c r="C13" s="576" t="s">
        <v>775</v>
      </c>
      <c r="D13" s="754"/>
      <c r="E13" s="754"/>
      <c r="F13" s="754"/>
      <c r="G13" s="754"/>
      <c r="H13" s="754"/>
      <c r="I13" s="754"/>
      <c r="J13" s="754"/>
      <c r="K13" s="754"/>
      <c r="L13" s="275" t="str">
        <f t="shared" si="0"/>
        <v/>
      </c>
      <c r="N13" s="425" t="str">
        <f t="shared" si="1"/>
        <v/>
      </c>
    </row>
    <row r="15" spans="2:14" x14ac:dyDescent="0.25">
      <c r="C15" s="2" t="s">
        <v>1885</v>
      </c>
    </row>
    <row r="16" spans="2:14" x14ac:dyDescent="0.25">
      <c r="C16" t="s">
        <v>874</v>
      </c>
      <c r="D16" s="425" t="str">
        <f>IF(D13="","",IF(ROUND(SUM(D7+D8-D9-D10+D11+D12),2)=ROUND(D13,2),"OK","Błąd sumy częściowej"))</f>
        <v/>
      </c>
      <c r="E16" s="425" t="str">
        <f t="shared" ref="E16:K16" si="2">IF(E13="","",IF(ROUND(SUM(E7+E8-E9-E10+E11+E12),2)=ROUND(E13,2),"OK","Błąd sumy częściowej"))</f>
        <v/>
      </c>
      <c r="F16" s="425" t="str">
        <f t="shared" si="2"/>
        <v/>
      </c>
      <c r="G16" s="425" t="str">
        <f t="shared" si="2"/>
        <v/>
      </c>
      <c r="H16" s="425" t="str">
        <f t="shared" si="2"/>
        <v/>
      </c>
      <c r="I16" s="425" t="str">
        <f t="shared" si="2"/>
        <v/>
      </c>
      <c r="J16" s="425" t="str">
        <f t="shared" si="2"/>
        <v/>
      </c>
      <c r="K16" s="425" t="str">
        <f t="shared" si="2"/>
        <v/>
      </c>
    </row>
    <row r="18" spans="3:4" x14ac:dyDescent="0.25">
      <c r="C18" s="15" t="s">
        <v>1908</v>
      </c>
      <c r="D18" s="425" t="str">
        <f>IF(COUNTBLANK(L7:L13)=7,"",IF(AND(COUNTIF(L7:L13,"Weryfikacja wiersza OK")=7,COUNTIF(D16:K16,"OK")=8,COUNTIF(N7:N13,"OK")=7),"Arkusz jest zwalidowany poprawnie","Arkusz jest niepoprawny"))</f>
        <v/>
      </c>
    </row>
  </sheetData>
  <sheetProtection algorithmName="SHA-512" hashValue="E4WPj9bgE8g4kHxAiV/j4PL8rvGRdkn24Za1dDRlUXikdUvwbkHCzKY7rCf6OytaZ4XAjLq9/BwCLk/4fX4Cew==" saltValue="hmvifSZzvg3uOMU+8Y1k5w==" spinCount="100000" sheet="1" objects="1" scenarios="1" formatColumns="0" formatRows="0"/>
  <mergeCells count="8">
    <mergeCell ref="J4:J5"/>
    <mergeCell ref="K4:K5"/>
    <mergeCell ref="B4:C6"/>
    <mergeCell ref="D4:E4"/>
    <mergeCell ref="F4:F5"/>
    <mergeCell ref="G4:G5"/>
    <mergeCell ref="H4:H5"/>
    <mergeCell ref="I4:I5"/>
  </mergeCells>
  <conditionalFormatting sqref="L7:L13">
    <cfRule type="containsText" dxfId="134" priority="6" operator="containsText" text="Weryfikacja wiersza OK">
      <formula>NOT(ISERROR(SEARCH("Weryfikacja wiersza OK",L7)))</formula>
    </cfRule>
  </conditionalFormatting>
  <conditionalFormatting sqref="L7:L13">
    <cfRule type="cellIs" dxfId="133" priority="5" operator="equal">
      <formula>"Weryfikacja bieżącego wiersza: OK"</formula>
    </cfRule>
  </conditionalFormatting>
  <conditionalFormatting sqref="L7:L13">
    <cfRule type="cellIs" dxfId="132" priority="4" operator="equal">
      <formula>"Weryfikacja OK"</formula>
    </cfRule>
  </conditionalFormatting>
  <conditionalFormatting sqref="N7:N13">
    <cfRule type="containsText" dxfId="131" priority="3" operator="containsText" text="OK">
      <formula>NOT(ISERROR(SEARCH("OK",N7)))</formula>
    </cfRule>
  </conditionalFormatting>
  <conditionalFormatting sqref="D18">
    <cfRule type="containsText" dxfId="130" priority="2" operator="containsText" text="Arkusz jest zwalidowany poprawnie">
      <formula>NOT(ISERROR(SEARCH("Arkusz jest zwalidowany poprawnie",D18)))</formula>
    </cfRule>
  </conditionalFormatting>
  <conditionalFormatting sqref="D16:K16">
    <cfRule type="containsText" dxfId="129" priority="1" operator="containsText" text="OK">
      <formula>NOT(ISERROR(SEARCH("OK",D16)))</formula>
    </cfRule>
  </conditionalFormatting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3"/>
  <sheetViews>
    <sheetView workbookViewId="0">
      <selection activeCell="C8" activeCellId="1" sqref="D6:D18 C8:C15"/>
    </sheetView>
  </sheetViews>
  <sheetFormatPr defaultRowHeight="15" x14ac:dyDescent="0.25"/>
  <cols>
    <col min="2" max="2" width="12" customWidth="1"/>
    <col min="3" max="3" width="43.85546875" customWidth="1"/>
    <col min="4" max="4" width="13.5703125" customWidth="1"/>
    <col min="5" max="5" width="31.7109375" bestFit="1" customWidth="1"/>
  </cols>
  <sheetData>
    <row r="1" spans="2:5" x14ac:dyDescent="0.25">
      <c r="B1" s="2" t="s">
        <v>0</v>
      </c>
    </row>
    <row r="2" spans="2:5" x14ac:dyDescent="0.25">
      <c r="B2" s="6" t="s">
        <v>892</v>
      </c>
    </row>
    <row r="3" spans="2:5" ht="15.75" thickBot="1" x14ac:dyDescent="0.3"/>
    <row r="4" spans="2:5" ht="30" x14ac:dyDescent="0.25">
      <c r="B4" s="901" t="s">
        <v>508</v>
      </c>
      <c r="C4" s="907"/>
      <c r="D4" s="551" t="s">
        <v>10</v>
      </c>
    </row>
    <row r="5" spans="2:5" ht="15.75" thickBot="1" x14ac:dyDescent="0.3">
      <c r="B5" s="903"/>
      <c r="C5" s="908"/>
      <c r="D5" s="553" t="s">
        <v>112</v>
      </c>
    </row>
    <row r="6" spans="2:5" x14ac:dyDescent="0.25">
      <c r="B6" s="498" t="s">
        <v>877</v>
      </c>
      <c r="C6" s="548" t="s">
        <v>797</v>
      </c>
      <c r="D6" s="745"/>
      <c r="E6" s="275" t="str">
        <f>IF(ISBLANK(D6),"",IF(ISNUMBER(D6),"Weryfikacja wiersza OK","Wartość w kolumnie a musi być liczbą"))</f>
        <v/>
      </c>
    </row>
    <row r="7" spans="2:5" x14ac:dyDescent="0.25">
      <c r="B7" s="500" t="s">
        <v>878</v>
      </c>
      <c r="C7" s="550" t="s">
        <v>879</v>
      </c>
      <c r="D7" s="746"/>
      <c r="E7" s="275" t="str">
        <f t="shared" ref="E7:E18" si="0">IF(ISBLANK(D7),"",IF(ISNUMBER(D7),"Weryfikacja wiersza OK","Wartość w kolumnie a musi być liczbą"))</f>
        <v/>
      </c>
    </row>
    <row r="8" spans="2:5" x14ac:dyDescent="0.25">
      <c r="B8" s="500" t="s">
        <v>880</v>
      </c>
      <c r="C8" s="755"/>
      <c r="D8" s="746"/>
      <c r="E8" s="426" t="str">
        <f t="shared" ref="E8:E15" si="1">IF(AND(ISBLANK(D8),ISBLANK(C8)),"",IF(AND(ISNUMBER(D8),ISTEXT(C8)),"Weryfikacja wiersza OK","Opis musi być tekstem a wartość w kolumnie A musi być liczbą"))</f>
        <v/>
      </c>
    </row>
    <row r="9" spans="2:5" x14ac:dyDescent="0.25">
      <c r="B9" s="500" t="s">
        <v>881</v>
      </c>
      <c r="C9" s="755"/>
      <c r="D9" s="746"/>
      <c r="E9" s="426" t="str">
        <f t="shared" si="1"/>
        <v/>
      </c>
    </row>
    <row r="10" spans="2:5" x14ac:dyDescent="0.25">
      <c r="B10" s="500" t="s">
        <v>882</v>
      </c>
      <c r="C10" s="755"/>
      <c r="D10" s="746"/>
      <c r="E10" s="426" t="str">
        <f t="shared" si="1"/>
        <v/>
      </c>
    </row>
    <row r="11" spans="2:5" x14ac:dyDescent="0.25">
      <c r="B11" s="500" t="s">
        <v>883</v>
      </c>
      <c r="C11" s="755"/>
      <c r="D11" s="746"/>
      <c r="E11" s="426" t="str">
        <f t="shared" si="1"/>
        <v/>
      </c>
    </row>
    <row r="12" spans="2:5" x14ac:dyDescent="0.25">
      <c r="B12" s="500" t="s">
        <v>884</v>
      </c>
      <c r="C12" s="755"/>
      <c r="D12" s="746"/>
      <c r="E12" s="426" t="str">
        <f t="shared" si="1"/>
        <v/>
      </c>
    </row>
    <row r="13" spans="2:5" x14ac:dyDescent="0.25">
      <c r="B13" s="500" t="s">
        <v>885</v>
      </c>
      <c r="C13" s="755"/>
      <c r="D13" s="746"/>
      <c r="E13" s="426" t="str">
        <f t="shared" si="1"/>
        <v/>
      </c>
    </row>
    <row r="14" spans="2:5" x14ac:dyDescent="0.25">
      <c r="B14" s="500" t="s">
        <v>886</v>
      </c>
      <c r="C14" s="755"/>
      <c r="D14" s="746"/>
      <c r="E14" s="426" t="str">
        <f t="shared" si="1"/>
        <v/>
      </c>
    </row>
    <row r="15" spans="2:5" x14ac:dyDescent="0.25">
      <c r="B15" s="500" t="s">
        <v>887</v>
      </c>
      <c r="C15" s="755"/>
      <c r="D15" s="746"/>
      <c r="E15" s="426" t="str">
        <f t="shared" si="1"/>
        <v/>
      </c>
    </row>
    <row r="16" spans="2:5" x14ac:dyDescent="0.25">
      <c r="B16" s="500" t="s">
        <v>888</v>
      </c>
      <c r="C16" s="550" t="s">
        <v>792</v>
      </c>
      <c r="D16" s="746"/>
      <c r="E16" s="275" t="str">
        <f t="shared" si="0"/>
        <v/>
      </c>
    </row>
    <row r="17" spans="2:5" x14ac:dyDescent="0.25">
      <c r="B17" s="500" t="s">
        <v>889</v>
      </c>
      <c r="C17" s="549" t="s">
        <v>794</v>
      </c>
      <c r="D17" s="746"/>
      <c r="E17" s="275" t="str">
        <f t="shared" si="0"/>
        <v/>
      </c>
    </row>
    <row r="18" spans="2:5" ht="15.75" thickBot="1" x14ac:dyDescent="0.3">
      <c r="B18" s="501" t="s">
        <v>890</v>
      </c>
      <c r="C18" s="577" t="s">
        <v>796</v>
      </c>
      <c r="D18" s="747"/>
      <c r="E18" s="275" t="str">
        <f t="shared" si="0"/>
        <v/>
      </c>
    </row>
    <row r="20" spans="2:5" x14ac:dyDescent="0.25">
      <c r="C20" s="2" t="s">
        <v>1885</v>
      </c>
    </row>
    <row r="21" spans="2:5" x14ac:dyDescent="0.25">
      <c r="C21" t="s">
        <v>877</v>
      </c>
      <c r="D21" s="425" t="str">
        <f>IF(D6="","",IF(ROUND(SUM(D7:D16),2)=ROUND(D6,2),"OK","Błąd sumy częściowej"))</f>
        <v/>
      </c>
    </row>
    <row r="23" spans="2:5" x14ac:dyDescent="0.25">
      <c r="C23" s="15" t="s">
        <v>1908</v>
      </c>
      <c r="D23" s="425" t="str">
        <f>IF(COUNTBLANK(E6:E18)=13,"",IF(AND(COUNTIF(E6:E18,"Weryfikacja wiersza OK")=13,COUNTIF(D21,"OK")=1),"Arkusz jest zwalidowany poprawnie","Arkusz jest niepoprawny"))</f>
        <v/>
      </c>
    </row>
  </sheetData>
  <sheetProtection algorithmName="SHA-512" hashValue="1Bt6NY9JIrc7dn6WAkl52u9TtpFb1kj/TQSxEOovgpL0Zi6ngDxYXoSMzaUbbMS8d2rIrhDbHU/SUB4AZBiUqA==" saltValue="x34iyZ3ZhdMhCA606my2ow==" spinCount="100000" sheet="1" objects="1" scenarios="1" formatColumns="0" formatRows="0"/>
  <mergeCells count="1">
    <mergeCell ref="B4:C5"/>
  </mergeCells>
  <conditionalFormatting sqref="E6:E7 E16:E18">
    <cfRule type="containsText" dxfId="128" priority="13" operator="containsText" text="Weryfikacja wiersza OK">
      <formula>NOT(ISERROR(SEARCH("Weryfikacja wiersza OK",E6)))</formula>
    </cfRule>
  </conditionalFormatting>
  <conditionalFormatting sqref="E6:E7 E16:E18">
    <cfRule type="cellIs" dxfId="127" priority="12" operator="equal">
      <formula>"Weryfikacja bieżącego wiersza: OK"</formula>
    </cfRule>
  </conditionalFormatting>
  <conditionalFormatting sqref="E6:E7 E16:E18">
    <cfRule type="cellIs" dxfId="126" priority="11" operator="equal">
      <formula>"Weryfikacja OK"</formula>
    </cfRule>
  </conditionalFormatting>
  <conditionalFormatting sqref="D21">
    <cfRule type="containsText" dxfId="125" priority="10" operator="containsText" text="OK">
      <formula>NOT(ISERROR(SEARCH("OK",D21)))</formula>
    </cfRule>
  </conditionalFormatting>
  <conditionalFormatting sqref="D23">
    <cfRule type="containsText" dxfId="124" priority="9" operator="containsText" text="Arkusz jest zwalidowany poprawnie">
      <formula>NOT(ISERROR(SEARCH("Arkusz jest zwalidowany poprawnie",D23)))</formula>
    </cfRule>
  </conditionalFormatting>
  <conditionalFormatting sqref="E8">
    <cfRule type="containsText" dxfId="123" priority="8" operator="containsText" text="Weryfikacja wiersza OK">
      <formula>NOT(ISERROR(SEARCH("Weryfikacja wiersza OK",E8)))</formula>
    </cfRule>
  </conditionalFormatting>
  <conditionalFormatting sqref="E9">
    <cfRule type="containsText" dxfId="122" priority="7" operator="containsText" text="Weryfikacja wiersza OK">
      <formula>NOT(ISERROR(SEARCH("Weryfikacja wiersza OK",E9)))</formula>
    </cfRule>
  </conditionalFormatting>
  <conditionalFormatting sqref="E10">
    <cfRule type="containsText" dxfId="121" priority="6" operator="containsText" text="Weryfikacja wiersza OK">
      <formula>NOT(ISERROR(SEARCH("Weryfikacja wiersza OK",E10)))</formula>
    </cfRule>
  </conditionalFormatting>
  <conditionalFormatting sqref="E11">
    <cfRule type="containsText" dxfId="120" priority="5" operator="containsText" text="Weryfikacja wiersza OK">
      <formula>NOT(ISERROR(SEARCH("Weryfikacja wiersza OK",E11)))</formula>
    </cfRule>
  </conditionalFormatting>
  <conditionalFormatting sqref="E12">
    <cfRule type="containsText" dxfId="119" priority="4" operator="containsText" text="Weryfikacja wiersza OK">
      <formula>NOT(ISERROR(SEARCH("Weryfikacja wiersza OK",E12)))</formula>
    </cfRule>
  </conditionalFormatting>
  <conditionalFormatting sqref="E13">
    <cfRule type="containsText" dxfId="118" priority="3" operator="containsText" text="Weryfikacja wiersza OK">
      <formula>NOT(ISERROR(SEARCH("Weryfikacja wiersza OK",E13)))</formula>
    </cfRule>
  </conditionalFormatting>
  <conditionalFormatting sqref="E14">
    <cfRule type="containsText" dxfId="117" priority="2" operator="containsText" text="Weryfikacja wiersza OK">
      <formula>NOT(ISERROR(SEARCH("Weryfikacja wiersza OK",E14)))</formula>
    </cfRule>
  </conditionalFormatting>
  <conditionalFormatting sqref="E15">
    <cfRule type="containsText" dxfId="116" priority="1" operator="containsText" text="Weryfikacja wiersza OK">
      <formula>NOT(ISERROR(SEARCH("Weryfikacja wiersza OK",E15)))</formula>
    </cfRule>
  </conditionalFormatting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15"/>
  <sheetViews>
    <sheetView topLeftCell="B1" zoomScale="90" zoomScaleNormal="90" workbookViewId="0">
      <selection activeCell="D7" sqref="D7:AI10"/>
    </sheetView>
  </sheetViews>
  <sheetFormatPr defaultRowHeight="15" x14ac:dyDescent="0.25"/>
  <cols>
    <col min="2" max="2" width="13" customWidth="1"/>
    <col min="3" max="3" width="36.5703125" customWidth="1"/>
    <col min="4" max="11" width="10.140625" customWidth="1"/>
    <col min="12" max="35" width="5.85546875" customWidth="1"/>
    <col min="36" max="36" width="15.140625" customWidth="1"/>
    <col min="37" max="40" width="5.140625" customWidth="1"/>
  </cols>
  <sheetData>
    <row r="1" spans="2:36" ht="15.75" x14ac:dyDescent="0.25">
      <c r="B1" s="1" t="s">
        <v>0</v>
      </c>
      <c r="I1" s="2" t="s">
        <v>1659</v>
      </c>
    </row>
    <row r="2" spans="2:36" x14ac:dyDescent="0.25">
      <c r="B2" s="185" t="s">
        <v>1685</v>
      </c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185"/>
    </row>
    <row r="3" spans="2:36" ht="24" customHeight="1" thickBot="1" x14ac:dyDescent="0.3">
      <c r="B3" s="185"/>
      <c r="C3" s="185"/>
      <c r="D3" s="582"/>
      <c r="E3" s="582"/>
      <c r="F3" s="582"/>
      <c r="G3" s="582"/>
      <c r="H3" s="582"/>
      <c r="I3" s="582"/>
      <c r="J3" s="582"/>
      <c r="K3" s="582"/>
      <c r="L3" s="582"/>
      <c r="M3" s="582"/>
      <c r="N3" s="582"/>
      <c r="O3" s="582"/>
      <c r="P3" s="582"/>
      <c r="Q3" s="582"/>
      <c r="R3" s="582"/>
      <c r="S3" s="582"/>
      <c r="T3" s="582"/>
      <c r="U3" s="582"/>
      <c r="V3" s="582"/>
      <c r="W3" s="185"/>
      <c r="X3" s="185"/>
      <c r="Y3" s="185"/>
      <c r="Z3" s="185"/>
      <c r="AA3" s="185"/>
      <c r="AB3" s="185"/>
      <c r="AC3" s="185"/>
      <c r="AD3" s="185"/>
      <c r="AE3" s="185"/>
      <c r="AF3" s="185"/>
      <c r="AG3" s="185"/>
      <c r="AH3" s="185"/>
      <c r="AI3" s="185"/>
    </row>
    <row r="4" spans="2:36" ht="15.75" thickBot="1" x14ac:dyDescent="0.3">
      <c r="B4" s="920"/>
      <c r="C4" s="921"/>
      <c r="D4" s="926" t="s">
        <v>31</v>
      </c>
      <c r="E4" s="927"/>
      <c r="F4" s="927"/>
      <c r="G4" s="927"/>
      <c r="H4" s="927"/>
      <c r="I4" s="927"/>
      <c r="J4" s="927"/>
      <c r="K4" s="927"/>
      <c r="L4" s="928" t="s">
        <v>32</v>
      </c>
      <c r="M4" s="918"/>
      <c r="N4" s="918"/>
      <c r="O4" s="918"/>
      <c r="P4" s="918"/>
      <c r="Q4" s="919"/>
      <c r="R4" s="927" t="s">
        <v>33</v>
      </c>
      <c r="S4" s="927"/>
      <c r="T4" s="927"/>
      <c r="U4" s="927"/>
      <c r="V4" s="927"/>
      <c r="W4" s="929"/>
      <c r="X4" s="928" t="s">
        <v>34</v>
      </c>
      <c r="Y4" s="918"/>
      <c r="Z4" s="918"/>
      <c r="AA4" s="918"/>
      <c r="AB4" s="918"/>
      <c r="AC4" s="919"/>
      <c r="AD4" s="918" t="s">
        <v>35</v>
      </c>
      <c r="AE4" s="918"/>
      <c r="AF4" s="918"/>
      <c r="AG4" s="918"/>
      <c r="AH4" s="918"/>
      <c r="AI4" s="919"/>
    </row>
    <row r="5" spans="2:36" ht="130.5" customHeight="1" thickBot="1" x14ac:dyDescent="0.3">
      <c r="B5" s="922"/>
      <c r="C5" s="923"/>
      <c r="D5" s="583" t="s">
        <v>37</v>
      </c>
      <c r="E5" s="583" t="s">
        <v>39</v>
      </c>
      <c r="F5" s="8" t="s">
        <v>40</v>
      </c>
      <c r="G5" s="584" t="s">
        <v>899</v>
      </c>
      <c r="H5" s="583" t="s">
        <v>38</v>
      </c>
      <c r="I5" s="583" t="s">
        <v>900</v>
      </c>
      <c r="J5" s="583" t="s">
        <v>41</v>
      </c>
      <c r="K5" s="585" t="s">
        <v>901</v>
      </c>
      <c r="L5" s="586" t="s">
        <v>37</v>
      </c>
      <c r="M5" s="583" t="s">
        <v>39</v>
      </c>
      <c r="N5" s="584" t="s">
        <v>40</v>
      </c>
      <c r="O5" s="583" t="s">
        <v>38</v>
      </c>
      <c r="P5" s="583" t="s">
        <v>41</v>
      </c>
      <c r="Q5" s="587" t="s">
        <v>22</v>
      </c>
      <c r="R5" s="583" t="s">
        <v>37</v>
      </c>
      <c r="S5" s="583" t="s">
        <v>39</v>
      </c>
      <c r="T5" s="584" t="s">
        <v>40</v>
      </c>
      <c r="U5" s="583" t="s">
        <v>38</v>
      </c>
      <c r="V5" s="583" t="s">
        <v>41</v>
      </c>
      <c r="W5" s="587" t="s">
        <v>22</v>
      </c>
      <c r="X5" s="586" t="s">
        <v>37</v>
      </c>
      <c r="Y5" s="583" t="s">
        <v>39</v>
      </c>
      <c r="Z5" s="584" t="s">
        <v>40</v>
      </c>
      <c r="AA5" s="583" t="s">
        <v>38</v>
      </c>
      <c r="AB5" s="583" t="s">
        <v>41</v>
      </c>
      <c r="AC5" s="587" t="s">
        <v>22</v>
      </c>
      <c r="AD5" s="583" t="s">
        <v>37</v>
      </c>
      <c r="AE5" s="583" t="s">
        <v>39</v>
      </c>
      <c r="AF5" s="584" t="s">
        <v>40</v>
      </c>
      <c r="AG5" s="583" t="s">
        <v>38</v>
      </c>
      <c r="AH5" s="583" t="s">
        <v>41</v>
      </c>
      <c r="AI5" s="587" t="s">
        <v>22</v>
      </c>
    </row>
    <row r="6" spans="2:36" ht="18" customHeight="1" thickBot="1" x14ac:dyDescent="0.3">
      <c r="B6" s="924"/>
      <c r="C6" s="925"/>
      <c r="D6" s="588" t="s">
        <v>112</v>
      </c>
      <c r="E6" s="589" t="s">
        <v>113</v>
      </c>
      <c r="F6" s="589" t="s">
        <v>114</v>
      </c>
      <c r="G6" s="590" t="s">
        <v>115</v>
      </c>
      <c r="H6" s="589" t="s">
        <v>120</v>
      </c>
      <c r="I6" s="590" t="s">
        <v>116</v>
      </c>
      <c r="J6" s="590" t="s">
        <v>172</v>
      </c>
      <c r="K6" s="591" t="s">
        <v>173</v>
      </c>
      <c r="L6" s="592" t="s">
        <v>174</v>
      </c>
      <c r="M6" s="590" t="s">
        <v>175</v>
      </c>
      <c r="N6" s="589" t="s">
        <v>176</v>
      </c>
      <c r="O6" s="593" t="s">
        <v>177</v>
      </c>
      <c r="P6" s="590" t="s">
        <v>178</v>
      </c>
      <c r="Q6" s="594" t="s">
        <v>179</v>
      </c>
      <c r="R6" s="589" t="s">
        <v>180</v>
      </c>
      <c r="S6" s="589" t="s">
        <v>181</v>
      </c>
      <c r="T6" s="590" t="s">
        <v>182</v>
      </c>
      <c r="U6" s="589" t="s">
        <v>183</v>
      </c>
      <c r="V6" s="590" t="s">
        <v>184</v>
      </c>
      <c r="W6" s="594" t="s">
        <v>185</v>
      </c>
      <c r="X6" s="592" t="s">
        <v>186</v>
      </c>
      <c r="Y6" s="590" t="s">
        <v>187</v>
      </c>
      <c r="Z6" s="589" t="s">
        <v>188</v>
      </c>
      <c r="AA6" s="593" t="s">
        <v>189</v>
      </c>
      <c r="AB6" s="590" t="s">
        <v>121</v>
      </c>
      <c r="AC6" s="594" t="s">
        <v>190</v>
      </c>
      <c r="AD6" s="589" t="s">
        <v>191</v>
      </c>
      <c r="AE6" s="590" t="s">
        <v>192</v>
      </c>
      <c r="AF6" s="589" t="s">
        <v>193</v>
      </c>
      <c r="AG6" s="593" t="s">
        <v>194</v>
      </c>
      <c r="AH6" s="590" t="s">
        <v>195</v>
      </c>
      <c r="AI6" s="594" t="s">
        <v>196</v>
      </c>
    </row>
    <row r="7" spans="2:36" ht="19.5" customHeight="1" x14ac:dyDescent="0.25">
      <c r="B7" s="595" t="s">
        <v>895</v>
      </c>
      <c r="C7" s="596" t="s">
        <v>213</v>
      </c>
      <c r="D7" s="597"/>
      <c r="E7" s="598"/>
      <c r="F7" s="598"/>
      <c r="G7" s="598"/>
      <c r="H7" s="598"/>
      <c r="I7" s="598"/>
      <c r="J7" s="598"/>
      <c r="K7" s="599"/>
      <c r="L7" s="597"/>
      <c r="M7" s="598"/>
      <c r="N7" s="598"/>
      <c r="O7" s="598"/>
      <c r="P7" s="598"/>
      <c r="Q7" s="600"/>
      <c r="R7" s="598"/>
      <c r="S7" s="598"/>
      <c r="T7" s="598"/>
      <c r="U7" s="598"/>
      <c r="V7" s="598"/>
      <c r="W7" s="600"/>
      <c r="X7" s="597"/>
      <c r="Y7" s="598"/>
      <c r="Z7" s="598"/>
      <c r="AA7" s="598"/>
      <c r="AB7" s="598"/>
      <c r="AC7" s="600"/>
      <c r="AD7" s="598"/>
      <c r="AE7" s="598"/>
      <c r="AF7" s="598"/>
      <c r="AG7" s="598"/>
      <c r="AH7" s="598"/>
      <c r="AI7" s="600"/>
      <c r="AJ7" s="425" t="str">
        <f>IF(COUNTBLANK(D7:AI7)=32,"",IF(COUNTBLANK(D7:AI7)=0, "Weryfikacja wiersza OK","Należy wypełnić bieżący wiersz"))</f>
        <v/>
      </c>
    </row>
    <row r="8" spans="2:36" ht="19.5" customHeight="1" x14ac:dyDescent="0.25">
      <c r="B8" s="595" t="s">
        <v>896</v>
      </c>
      <c r="C8" s="596" t="s">
        <v>36</v>
      </c>
      <c r="D8" s="601"/>
      <c r="E8" s="602"/>
      <c r="F8" s="602"/>
      <c r="G8" s="602"/>
      <c r="H8" s="602"/>
      <c r="I8" s="602"/>
      <c r="J8" s="602"/>
      <c r="K8" s="603"/>
      <c r="L8" s="601"/>
      <c r="M8" s="602"/>
      <c r="N8" s="602"/>
      <c r="O8" s="602"/>
      <c r="P8" s="602"/>
      <c r="Q8" s="604"/>
      <c r="R8" s="602"/>
      <c r="S8" s="602"/>
      <c r="T8" s="602"/>
      <c r="U8" s="602"/>
      <c r="V8" s="602"/>
      <c r="W8" s="604"/>
      <c r="X8" s="601"/>
      <c r="Y8" s="602"/>
      <c r="Z8" s="602"/>
      <c r="AA8" s="602"/>
      <c r="AB8" s="602"/>
      <c r="AC8" s="604"/>
      <c r="AD8" s="602"/>
      <c r="AE8" s="602"/>
      <c r="AF8" s="602"/>
      <c r="AG8" s="602"/>
      <c r="AH8" s="602"/>
      <c r="AI8" s="604"/>
      <c r="AJ8" s="425" t="str">
        <f t="shared" ref="AJ8:AJ10" si="0">IF(COUNTBLANK(D8:AI8)=32,"",IF(COUNTBLANK(D8:AI8)=0, "Weryfikacja wiersza OK","Należy wypełnić bieżący wiersz"))</f>
        <v/>
      </c>
    </row>
    <row r="9" spans="2:36" ht="19.5" customHeight="1" thickBot="1" x14ac:dyDescent="0.3">
      <c r="B9" s="605" t="s">
        <v>897</v>
      </c>
      <c r="C9" s="606" t="s">
        <v>898</v>
      </c>
      <c r="D9" s="607"/>
      <c r="E9" s="608"/>
      <c r="F9" s="608"/>
      <c r="G9" s="608"/>
      <c r="H9" s="608"/>
      <c r="I9" s="608"/>
      <c r="J9" s="608"/>
      <c r="K9" s="609"/>
      <c r="L9" s="607"/>
      <c r="M9" s="608"/>
      <c r="N9" s="608"/>
      <c r="O9" s="608"/>
      <c r="P9" s="608"/>
      <c r="Q9" s="610"/>
      <c r="R9" s="608"/>
      <c r="S9" s="608"/>
      <c r="T9" s="608"/>
      <c r="U9" s="608"/>
      <c r="V9" s="608"/>
      <c r="W9" s="610"/>
      <c r="X9" s="607"/>
      <c r="Y9" s="608"/>
      <c r="Z9" s="608"/>
      <c r="AA9" s="608"/>
      <c r="AB9" s="608"/>
      <c r="AC9" s="610"/>
      <c r="AD9" s="608"/>
      <c r="AE9" s="608"/>
      <c r="AF9" s="608"/>
      <c r="AG9" s="608"/>
      <c r="AH9" s="608"/>
      <c r="AI9" s="610"/>
      <c r="AJ9" s="425" t="str">
        <f t="shared" si="0"/>
        <v/>
      </c>
    </row>
    <row r="10" spans="2:36" ht="19.5" customHeight="1" thickBot="1" x14ac:dyDescent="0.3">
      <c r="B10" s="27" t="s">
        <v>902</v>
      </c>
      <c r="C10" s="611" t="s">
        <v>21</v>
      </c>
      <c r="D10" s="612"/>
      <c r="E10" s="613"/>
      <c r="F10" s="613"/>
      <c r="G10" s="613"/>
      <c r="H10" s="613"/>
      <c r="I10" s="613"/>
      <c r="J10" s="613"/>
      <c r="K10" s="614"/>
      <c r="L10" s="612"/>
      <c r="M10" s="613"/>
      <c r="N10" s="613"/>
      <c r="O10" s="613"/>
      <c r="P10" s="613"/>
      <c r="Q10" s="615"/>
      <c r="R10" s="613"/>
      <c r="S10" s="613"/>
      <c r="T10" s="613"/>
      <c r="U10" s="613"/>
      <c r="V10" s="613"/>
      <c r="W10" s="615"/>
      <c r="X10" s="612"/>
      <c r="Y10" s="613"/>
      <c r="Z10" s="613"/>
      <c r="AA10" s="613"/>
      <c r="AB10" s="613"/>
      <c r="AC10" s="615"/>
      <c r="AD10" s="613"/>
      <c r="AE10" s="613"/>
      <c r="AF10" s="613"/>
      <c r="AG10" s="613"/>
      <c r="AH10" s="613"/>
      <c r="AI10" s="615"/>
      <c r="AJ10" s="425" t="str">
        <f t="shared" si="0"/>
        <v/>
      </c>
    </row>
    <row r="11" spans="2:36" x14ac:dyDescent="0.25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</row>
    <row r="12" spans="2:36" x14ac:dyDescent="0.25">
      <c r="B12" s="4"/>
      <c r="C12" s="2" t="s">
        <v>1885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</row>
    <row r="13" spans="2:36" x14ac:dyDescent="0.25">
      <c r="C13" t="s">
        <v>902</v>
      </c>
      <c r="D13" s="425" t="str">
        <f>IF(D10="","",IF(ROUND(SUM(D7:D9),2)=ROUND(D10,2),"OK","Błąd sumy częściowej"))</f>
        <v/>
      </c>
      <c r="E13" s="425" t="str">
        <f t="shared" ref="E13:G13" si="1">IF(E10="","",IF(ROUND(SUM(E7:E9),2)=ROUND(E10,2),"OK","Błąd sumy częściowej"))</f>
        <v/>
      </c>
      <c r="F13" s="425" t="str">
        <f t="shared" si="1"/>
        <v/>
      </c>
      <c r="G13" s="425" t="str">
        <f t="shared" si="1"/>
        <v/>
      </c>
      <c r="H13" s="425" t="str">
        <f t="shared" ref="H13:AI13" si="2">IF(H10="","",IF(ROUND(SUM(H7:H9),2)=ROUND(H10,2),"OK","Błąd sumy częściowej"))</f>
        <v/>
      </c>
      <c r="I13" s="425" t="str">
        <f t="shared" si="2"/>
        <v/>
      </c>
      <c r="J13" s="425" t="str">
        <f t="shared" si="2"/>
        <v/>
      </c>
      <c r="K13" s="425" t="str">
        <f t="shared" si="2"/>
        <v/>
      </c>
      <c r="L13" s="425" t="str">
        <f t="shared" si="2"/>
        <v/>
      </c>
      <c r="M13" s="425" t="str">
        <f t="shared" si="2"/>
        <v/>
      </c>
      <c r="N13" s="425" t="str">
        <f t="shared" si="2"/>
        <v/>
      </c>
      <c r="O13" s="425" t="str">
        <f t="shared" si="2"/>
        <v/>
      </c>
      <c r="P13" s="425" t="str">
        <f t="shared" si="2"/>
        <v/>
      </c>
      <c r="Q13" s="425" t="str">
        <f t="shared" si="2"/>
        <v/>
      </c>
      <c r="R13" s="425" t="str">
        <f t="shared" si="2"/>
        <v/>
      </c>
      <c r="S13" s="425" t="str">
        <f t="shared" si="2"/>
        <v/>
      </c>
      <c r="T13" s="425" t="str">
        <f t="shared" si="2"/>
        <v/>
      </c>
      <c r="U13" s="425" t="str">
        <f t="shared" si="2"/>
        <v/>
      </c>
      <c r="V13" s="425" t="str">
        <f t="shared" si="2"/>
        <v/>
      </c>
      <c r="W13" s="425" t="str">
        <f t="shared" si="2"/>
        <v/>
      </c>
      <c r="X13" s="425" t="str">
        <f t="shared" si="2"/>
        <v/>
      </c>
      <c r="Y13" s="425" t="str">
        <f t="shared" si="2"/>
        <v/>
      </c>
      <c r="Z13" s="425" t="str">
        <f t="shared" si="2"/>
        <v/>
      </c>
      <c r="AA13" s="425" t="str">
        <f t="shared" si="2"/>
        <v/>
      </c>
      <c r="AB13" s="425" t="str">
        <f t="shared" si="2"/>
        <v/>
      </c>
      <c r="AC13" s="425" t="str">
        <f t="shared" si="2"/>
        <v/>
      </c>
      <c r="AD13" s="425" t="str">
        <f t="shared" si="2"/>
        <v/>
      </c>
      <c r="AE13" s="425" t="str">
        <f t="shared" si="2"/>
        <v/>
      </c>
      <c r="AF13" s="425" t="str">
        <f t="shared" si="2"/>
        <v/>
      </c>
      <c r="AG13" s="425" t="str">
        <f t="shared" si="2"/>
        <v/>
      </c>
      <c r="AH13" s="425" t="str">
        <f t="shared" si="2"/>
        <v/>
      </c>
      <c r="AI13" s="425" t="str">
        <f t="shared" si="2"/>
        <v/>
      </c>
    </row>
    <row r="15" spans="2:36" x14ac:dyDescent="0.25">
      <c r="C15" s="15" t="s">
        <v>1908</v>
      </c>
      <c r="D15" s="425" t="str">
        <f>IF(COUNTBLANK(AJ7:AJ10)=4,"",IF(AND(COUNTIF(AJ7:AJ10,"Weryfikacja wiersza OK")=4,COUNTIF(D13:AI13,"OK")=32),"Arkusz jest zwalidowany poprawnie","Arkusz jest niepoprawny"))</f>
        <v/>
      </c>
    </row>
  </sheetData>
  <sheetProtection algorithmName="SHA-512" hashValue="dfLqgsdonjJEjgFBsABv0U9Za44rUmod9yNI66r5dZpvs+gNuQDJ0sqPG65o6Y2qYjRtOh7VJtBRRaEipedXxA==" saltValue="085OaWFNLBej0utMp7ZIRg==" spinCount="100000" sheet="1" objects="1" scenarios="1" formatColumns="0" formatRows="0"/>
  <mergeCells count="6">
    <mergeCell ref="AD4:AI4"/>
    <mergeCell ref="B4:C6"/>
    <mergeCell ref="D4:K4"/>
    <mergeCell ref="L4:Q4"/>
    <mergeCell ref="R4:W4"/>
    <mergeCell ref="X4:AC4"/>
  </mergeCells>
  <conditionalFormatting sqref="AJ7:AJ10">
    <cfRule type="containsText" dxfId="115" priority="3" operator="containsText" text="Weryfikacja wiersza OK">
      <formula>NOT(ISERROR(SEARCH("Weryfikacja wiersza OK",AJ7)))</formula>
    </cfRule>
  </conditionalFormatting>
  <conditionalFormatting sqref="D13:AI13">
    <cfRule type="containsText" dxfId="114" priority="2" operator="containsText" text="OK">
      <formula>NOT(ISERROR(SEARCH("OK",D13)))</formula>
    </cfRule>
  </conditionalFormatting>
  <conditionalFormatting sqref="D15">
    <cfRule type="containsText" dxfId="113" priority="1" operator="containsText" text="Arkusz jest zwalidowany poprawnie">
      <formula>NOT(ISERROR(SEARCH("Arkusz jest zwalidowany poprawnie",D15)))</formula>
    </cfRule>
  </conditionalFormatting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1"/>
  <sheetViews>
    <sheetView workbookViewId="0">
      <selection activeCell="F8" activeCellId="1" sqref="D9:Q12 F8:G8"/>
    </sheetView>
  </sheetViews>
  <sheetFormatPr defaultRowHeight="15" x14ac:dyDescent="0.25"/>
  <cols>
    <col min="2" max="2" width="11.28515625" customWidth="1"/>
    <col min="3" max="3" width="32.140625" customWidth="1"/>
    <col min="4" max="4" width="10" style="3" customWidth="1"/>
    <col min="5" max="5" width="12.5703125" style="3" customWidth="1"/>
    <col min="6" max="17" width="10" style="3" customWidth="1"/>
  </cols>
  <sheetData>
    <row r="1" spans="2:18" ht="15.75" x14ac:dyDescent="0.25">
      <c r="B1" s="1" t="s">
        <v>0</v>
      </c>
    </row>
    <row r="2" spans="2:18" s="5" customFormat="1" ht="18" customHeight="1" x14ac:dyDescent="0.25">
      <c r="B2" s="6" t="s">
        <v>1689</v>
      </c>
      <c r="C2" s="16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1"/>
      <c r="Q2" s="51"/>
    </row>
    <row r="3" spans="2:18" s="5" customFormat="1" ht="18" customHeight="1" thickBot="1" x14ac:dyDescent="0.3">
      <c r="B3" s="15"/>
      <c r="C3" s="15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1"/>
      <c r="Q3" s="51"/>
    </row>
    <row r="4" spans="2:18" s="5" customFormat="1" ht="46.5" customHeight="1" thickBot="1" x14ac:dyDescent="0.2">
      <c r="B4" s="934"/>
      <c r="C4" s="935"/>
      <c r="D4" s="940" t="s">
        <v>69</v>
      </c>
      <c r="E4" s="941"/>
      <c r="F4" s="940" t="s">
        <v>70</v>
      </c>
      <c r="G4" s="941"/>
      <c r="H4" s="940" t="s">
        <v>213</v>
      </c>
      <c r="I4" s="941"/>
      <c r="J4" s="940" t="s">
        <v>197</v>
      </c>
      <c r="K4" s="941"/>
      <c r="L4" s="940" t="s">
        <v>36</v>
      </c>
      <c r="M4" s="941"/>
      <c r="N4" s="940" t="s">
        <v>64</v>
      </c>
      <c r="O4" s="941"/>
      <c r="P4" s="928" t="s">
        <v>75</v>
      </c>
      <c r="Q4" s="919"/>
    </row>
    <row r="5" spans="2:18" s="5" customFormat="1" ht="18" customHeight="1" x14ac:dyDescent="0.15">
      <c r="B5" s="936"/>
      <c r="C5" s="937"/>
      <c r="D5" s="930" t="s">
        <v>65</v>
      </c>
      <c r="E5" s="932" t="s">
        <v>10</v>
      </c>
      <c r="F5" s="930" t="s">
        <v>65</v>
      </c>
      <c r="G5" s="942" t="s">
        <v>10</v>
      </c>
      <c r="H5" s="930" t="s">
        <v>65</v>
      </c>
      <c r="I5" s="932" t="s">
        <v>10</v>
      </c>
      <c r="J5" s="930" t="s">
        <v>65</v>
      </c>
      <c r="K5" s="932" t="s">
        <v>10</v>
      </c>
      <c r="L5" s="930" t="s">
        <v>65</v>
      </c>
      <c r="M5" s="932" t="s">
        <v>10</v>
      </c>
      <c r="N5" s="930" t="s">
        <v>65</v>
      </c>
      <c r="O5" s="932" t="s">
        <v>10</v>
      </c>
      <c r="P5" s="930" t="s">
        <v>65</v>
      </c>
      <c r="Q5" s="932" t="s">
        <v>10</v>
      </c>
    </row>
    <row r="6" spans="2:18" s="5" customFormat="1" ht="52.5" customHeight="1" thickBot="1" x14ac:dyDescent="0.2">
      <c r="B6" s="936"/>
      <c r="C6" s="937"/>
      <c r="D6" s="931"/>
      <c r="E6" s="933"/>
      <c r="F6" s="931"/>
      <c r="G6" s="943"/>
      <c r="H6" s="931"/>
      <c r="I6" s="933"/>
      <c r="J6" s="931"/>
      <c r="K6" s="933"/>
      <c r="L6" s="931"/>
      <c r="M6" s="933"/>
      <c r="N6" s="931"/>
      <c r="O6" s="933"/>
      <c r="P6" s="931"/>
      <c r="Q6" s="933"/>
    </row>
    <row r="7" spans="2:18" s="5" customFormat="1" ht="21" customHeight="1" thickBot="1" x14ac:dyDescent="0.2">
      <c r="B7" s="938"/>
      <c r="C7" s="939"/>
      <c r="D7" s="17" t="s">
        <v>112</v>
      </c>
      <c r="E7" s="379" t="s">
        <v>113</v>
      </c>
      <c r="F7" s="17" t="s">
        <v>114</v>
      </c>
      <c r="G7" s="379" t="s">
        <v>115</v>
      </c>
      <c r="H7" s="17" t="s">
        <v>120</v>
      </c>
      <c r="I7" s="379" t="s">
        <v>116</v>
      </c>
      <c r="J7" s="17" t="s">
        <v>172</v>
      </c>
      <c r="K7" s="379" t="s">
        <v>173</v>
      </c>
      <c r="L7" s="52" t="s">
        <v>174</v>
      </c>
      <c r="M7" s="53" t="s">
        <v>175</v>
      </c>
      <c r="N7" s="17" t="s">
        <v>176</v>
      </c>
      <c r="O7" s="379" t="s">
        <v>177</v>
      </c>
      <c r="P7" s="52" t="s">
        <v>178</v>
      </c>
      <c r="Q7" s="53" t="s">
        <v>179</v>
      </c>
    </row>
    <row r="8" spans="2:18" s="5" customFormat="1" ht="18" customHeight="1" x14ac:dyDescent="0.25">
      <c r="B8" s="55" t="s">
        <v>156</v>
      </c>
      <c r="C8" s="18" t="s">
        <v>71</v>
      </c>
      <c r="D8" s="81"/>
      <c r="E8" s="82"/>
      <c r="F8" s="123"/>
      <c r="G8" s="330"/>
      <c r="H8" s="81"/>
      <c r="I8" s="82"/>
      <c r="J8" s="83"/>
      <c r="K8" s="383"/>
      <c r="L8" s="81"/>
      <c r="M8" s="82"/>
      <c r="N8" s="81"/>
      <c r="O8" s="82"/>
      <c r="P8" s="81"/>
      <c r="Q8" s="82"/>
      <c r="R8" s="120" t="str">
        <f>IF(COUNTBLANK(F8:G8)=2,"",IF(COUNTBLANK(F8:G8)=0,"Weryfikacja wiersza OK","Należy wypełnić wszytkie pola w bieżącym wierszu"))</f>
        <v/>
      </c>
    </row>
    <row r="9" spans="2:18" s="5" customFormat="1" ht="18" customHeight="1" x14ac:dyDescent="0.15">
      <c r="B9" s="18" t="s">
        <v>157</v>
      </c>
      <c r="C9" s="18" t="s">
        <v>72</v>
      </c>
      <c r="D9" s="129"/>
      <c r="E9" s="380"/>
      <c r="F9" s="129"/>
      <c r="G9" s="380"/>
      <c r="H9" s="129"/>
      <c r="I9" s="380"/>
      <c r="J9" s="129"/>
      <c r="K9" s="380"/>
      <c r="L9" s="129"/>
      <c r="M9" s="380"/>
      <c r="N9" s="129"/>
      <c r="O9" s="380"/>
      <c r="P9" s="129"/>
      <c r="Q9" s="380"/>
      <c r="R9" s="120" t="str">
        <f>IF(COUNTBLANK(D9:Q9)=14,"",IF(COUNTBLANK(D9:Q9)=0,"Weryfikacja wiersza OK","Należy wypełnić wszytkie pola w bieżącym wierszu"))</f>
        <v/>
      </c>
    </row>
    <row r="10" spans="2:18" s="5" customFormat="1" ht="18" customHeight="1" x14ac:dyDescent="0.15">
      <c r="B10" s="19" t="s">
        <v>158</v>
      </c>
      <c r="C10" s="19" t="s">
        <v>906</v>
      </c>
      <c r="D10" s="121"/>
      <c r="E10" s="381"/>
      <c r="F10" s="121"/>
      <c r="G10" s="381"/>
      <c r="H10" s="121"/>
      <c r="I10" s="381"/>
      <c r="J10" s="121"/>
      <c r="K10" s="381"/>
      <c r="L10" s="121"/>
      <c r="M10" s="381"/>
      <c r="N10" s="121"/>
      <c r="O10" s="381"/>
      <c r="P10" s="121"/>
      <c r="Q10" s="381"/>
      <c r="R10" s="120" t="str">
        <f>IF(COUNTBLANK(D10:Q10)=14,"",IF(COUNTBLANK(D10:Q10)=0,"Weryfikacja wiersza OK","Należy wypełnić wszytkie pola w bieżącym wierszu"))</f>
        <v/>
      </c>
    </row>
    <row r="11" spans="2:18" s="5" customFormat="1" ht="45.75" thickBot="1" x14ac:dyDescent="0.2">
      <c r="B11" s="619" t="s">
        <v>904</v>
      </c>
      <c r="C11" s="620" t="s">
        <v>905</v>
      </c>
      <c r="D11" s="621"/>
      <c r="E11" s="380"/>
      <c r="F11" s="129"/>
      <c r="G11" s="380"/>
      <c r="H11" s="129"/>
      <c r="I11" s="380"/>
      <c r="J11" s="129"/>
      <c r="K11" s="380"/>
      <c r="L11" s="129"/>
      <c r="M11" s="380"/>
      <c r="N11" s="129"/>
      <c r="O11" s="380"/>
      <c r="P11" s="129"/>
      <c r="Q11" s="380"/>
      <c r="R11" s="120" t="str">
        <f>IF(COUNTBLANK(D11:Q11)=14,"",IF(COUNTBLANK(D11:Q11)=0,"Weryfikacja wiersza OK","Należy wypełnić wszytkie pola w bieżącym wierszu"))</f>
        <v/>
      </c>
    </row>
    <row r="12" spans="2:18" s="5" customFormat="1" ht="26.25" customHeight="1" thickBot="1" x14ac:dyDescent="0.2">
      <c r="B12" s="20" t="s">
        <v>159</v>
      </c>
      <c r="C12" s="20" t="s">
        <v>73</v>
      </c>
      <c r="D12" s="130"/>
      <c r="E12" s="382"/>
      <c r="F12" s="130"/>
      <c r="G12" s="382"/>
      <c r="H12" s="130"/>
      <c r="I12" s="382"/>
      <c r="J12" s="130"/>
      <c r="K12" s="382"/>
      <c r="L12" s="130"/>
      <c r="M12" s="382"/>
      <c r="N12" s="130"/>
      <c r="O12" s="382"/>
      <c r="P12" s="130"/>
      <c r="Q12" s="382"/>
      <c r="R12" s="120" t="str">
        <f>IF(COUNTBLANK(D12:Q12)=14,"",IF(COUNTBLANK(D12:Q12)=0,"Weryfikacja wiersza OK","Należy wypełnić wszytkie pola w bieżącym wierszu"))</f>
        <v/>
      </c>
    </row>
    <row r="13" spans="2:18" x14ac:dyDescent="0.25">
      <c r="J13" s="56"/>
      <c r="K13" s="56"/>
    </row>
    <row r="14" spans="2:18" x14ac:dyDescent="0.25">
      <c r="C14" s="2" t="s">
        <v>1885</v>
      </c>
      <c r="J14" s="448"/>
      <c r="K14" s="448"/>
    </row>
    <row r="15" spans="2:18" x14ac:dyDescent="0.25">
      <c r="C15" t="s">
        <v>159</v>
      </c>
      <c r="D15" s="122" t="str">
        <f>IF(ISBLANK(D12),"",IF(D12=SUM(D9:D10),"OK","Błąd obliczania sumy"))</f>
        <v/>
      </c>
      <c r="E15" s="122" t="str">
        <f t="shared" ref="E15:Q15" si="0">IF(ISBLANK(E12),"",IF(E12=SUM(E9:E10),"OK","Błąd obliczania sumy"))</f>
        <v/>
      </c>
      <c r="F15" s="122" t="str">
        <f>IF(ISBLANK(F12),"",IF(F12=SUM(F8:F10),"OK","Błąd obliczania sumy"))</f>
        <v/>
      </c>
      <c r="G15" s="122" t="str">
        <f>IF(ISBLANK(G12),"",IF(G12=SUM(G8:G10),"OK","Błąd obliczania sumy"))</f>
        <v/>
      </c>
      <c r="H15" s="122" t="str">
        <f t="shared" si="0"/>
        <v/>
      </c>
      <c r="I15" s="122" t="str">
        <f t="shared" si="0"/>
        <v/>
      </c>
      <c r="J15" s="122" t="str">
        <f t="shared" si="0"/>
        <v/>
      </c>
      <c r="K15" s="122" t="str">
        <f t="shared" si="0"/>
        <v/>
      </c>
      <c r="L15" s="122" t="str">
        <f t="shared" si="0"/>
        <v/>
      </c>
      <c r="M15" s="122" t="str">
        <f t="shared" si="0"/>
        <v/>
      </c>
      <c r="N15" s="122" t="str">
        <f t="shared" si="0"/>
        <v/>
      </c>
      <c r="O15" s="122" t="str">
        <f t="shared" si="0"/>
        <v/>
      </c>
      <c r="P15" s="122" t="str">
        <f t="shared" si="0"/>
        <v/>
      </c>
      <c r="Q15" s="122" t="str">
        <f t="shared" si="0"/>
        <v/>
      </c>
    </row>
    <row r="16" spans="2:18" x14ac:dyDescent="0.25">
      <c r="B16" s="447" t="str">
        <f>IF(COUNTBLANK(D15:Q15)=14,"",IF(COUNTIFS(D15:Q15,"OK")=14,"Weryfikacja arkusza OK","Arkusz jest niepoprawny"))</f>
        <v/>
      </c>
      <c r="C16" s="447"/>
      <c r="D16" s="447"/>
      <c r="E16" s="447"/>
      <c r="F16" s="447"/>
      <c r="G16" s="447"/>
      <c r="H16" s="447"/>
    </row>
    <row r="17" spans="2:8" x14ac:dyDescent="0.25">
      <c r="B17" s="447"/>
      <c r="C17" s="15" t="s">
        <v>1908</v>
      </c>
      <c r="D17" s="425" t="str">
        <f>IF(COUNTBLANK(R8:R12)=5,"",IF(AND(COUNTIF(R8:R12,"Weryfikacja wiersza OK")=5,COUNTIF(D15:Q15,"OK")=14),"Arkusz jest zwalidowany poprawnie","Arkusz jest niepoprawny"))</f>
        <v/>
      </c>
      <c r="E17" s="447"/>
      <c r="F17" s="447"/>
      <c r="G17" s="447"/>
      <c r="H17" s="447"/>
    </row>
    <row r="18" spans="2:8" x14ac:dyDescent="0.25">
      <c r="B18" s="447"/>
      <c r="C18" s="447"/>
      <c r="D18" s="447"/>
      <c r="E18" s="447"/>
      <c r="F18" s="447"/>
      <c r="G18" s="447"/>
      <c r="H18" s="447"/>
    </row>
    <row r="19" spans="2:8" x14ac:dyDescent="0.25">
      <c r="B19" s="447"/>
      <c r="C19" s="447"/>
      <c r="D19" s="447"/>
      <c r="E19" s="447"/>
      <c r="F19" s="447"/>
      <c r="G19" s="447"/>
      <c r="H19" s="447"/>
    </row>
    <row r="20" spans="2:8" x14ac:dyDescent="0.25">
      <c r="B20" s="447"/>
      <c r="C20" s="447"/>
      <c r="D20" s="447"/>
      <c r="E20" s="447"/>
      <c r="F20" s="447"/>
      <c r="G20" s="447"/>
      <c r="H20" s="447"/>
    </row>
    <row r="21" spans="2:8" x14ac:dyDescent="0.25">
      <c r="B21" s="447"/>
      <c r="C21" s="447"/>
      <c r="D21" s="447"/>
      <c r="E21" s="447"/>
      <c r="F21" s="447"/>
      <c r="G21" s="447"/>
      <c r="H21" s="447"/>
    </row>
  </sheetData>
  <sheetProtection algorithmName="SHA-512" hashValue="kxarTAV0ZG48a4CLKCtlp9XqczIdfm6kxWK+Er34hmYhxEj9a7LaCGEJjWzj/gGyyDuLZUPJbTZdo4DiLGcEog==" saltValue="ZY/kSRxprM0u9aImoPkdjA==" spinCount="100000" sheet="1" formatCells="0" formatColumns="0" formatRows="0"/>
  <mergeCells count="22">
    <mergeCell ref="J4:K4"/>
    <mergeCell ref="J5:J6"/>
    <mergeCell ref="K5:K6"/>
    <mergeCell ref="E5:E6"/>
    <mergeCell ref="F5:F6"/>
    <mergeCell ref="G5:G6"/>
    <mergeCell ref="P4:Q4"/>
    <mergeCell ref="P5:P6"/>
    <mergeCell ref="Q5:Q6"/>
    <mergeCell ref="B4:C7"/>
    <mergeCell ref="O5:O6"/>
    <mergeCell ref="L5:L6"/>
    <mergeCell ref="M5:M6"/>
    <mergeCell ref="N4:O4"/>
    <mergeCell ref="L4:M4"/>
    <mergeCell ref="D5:D6"/>
    <mergeCell ref="H5:H6"/>
    <mergeCell ref="I5:I6"/>
    <mergeCell ref="N5:N6"/>
    <mergeCell ref="D4:E4"/>
    <mergeCell ref="F4:G4"/>
    <mergeCell ref="H4:I4"/>
  </mergeCells>
  <conditionalFormatting sqref="D15:Q15">
    <cfRule type="containsText" dxfId="112" priority="4" operator="containsText" text="OK">
      <formula>NOT(ISERROR(SEARCH("OK",D15)))</formula>
    </cfRule>
  </conditionalFormatting>
  <conditionalFormatting sqref="R8:R12">
    <cfRule type="containsText" dxfId="111" priority="3" operator="containsText" text="Weryfikacja wiersza OK">
      <formula>NOT(ISERROR(SEARCH("Weryfikacja wiersza OK",R8)))</formula>
    </cfRule>
  </conditionalFormatting>
  <conditionalFormatting sqref="B16:H16 B18:H21 B17 E17:H17">
    <cfRule type="containsText" dxfId="110" priority="2" operator="containsText" text="Weryfikacja arkusza OK">
      <formula>NOT(ISERROR(SEARCH("Weryfikacja arkusza OK",B16)))</formula>
    </cfRule>
  </conditionalFormatting>
  <conditionalFormatting sqref="D17">
    <cfRule type="containsText" dxfId="109" priority="1" operator="containsText" text="Arkusz jest zwalidowany poprawnie">
      <formula>NOT(ISERROR(SEARCH("Arkusz jest zwalidowany poprawnie",D17)))</formula>
    </cfRule>
  </conditionalFormatting>
  <pageMargins left="0.7" right="0.7" top="0.75" bottom="0.75" header="0.3" footer="0.3"/>
  <pageSetup paperSize="9" orientation="portrait" r:id="rId1"/>
  <ignoredErrors>
    <ignoredError sqref="D15:Q15" formulaRange="1"/>
  </ignoredError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3"/>
  <sheetViews>
    <sheetView topLeftCell="D1" zoomScale="85" zoomScaleNormal="85" workbookViewId="0">
      <selection activeCell="L12" sqref="L12"/>
    </sheetView>
  </sheetViews>
  <sheetFormatPr defaultRowHeight="15" x14ac:dyDescent="0.25"/>
  <cols>
    <col min="2" max="2" width="10.140625" customWidth="1"/>
    <col min="3" max="3" width="37.140625" customWidth="1"/>
    <col min="4" max="4" width="15.42578125" style="4" customWidth="1"/>
    <col min="5" max="19" width="12.5703125" style="4" customWidth="1"/>
    <col min="20" max="24" width="12.5703125" customWidth="1"/>
    <col min="25" max="25" width="16.28515625" customWidth="1"/>
    <col min="26" max="26" width="9.85546875" customWidth="1"/>
  </cols>
  <sheetData>
    <row r="1" spans="2:25" ht="15.75" x14ac:dyDescent="0.25">
      <c r="B1" s="1" t="s">
        <v>0</v>
      </c>
      <c r="C1" s="1"/>
      <c r="I1" s="2" t="s">
        <v>1659</v>
      </c>
    </row>
    <row r="2" spans="2:25" x14ac:dyDescent="0.25">
      <c r="B2" s="395" t="s">
        <v>914</v>
      </c>
    </row>
    <row r="3" spans="2:25" ht="15.75" thickBot="1" x14ac:dyDescent="0.3"/>
    <row r="4" spans="2:25" ht="39.75" customHeight="1" thickBot="1" x14ac:dyDescent="0.3">
      <c r="B4" s="944"/>
      <c r="C4" s="945"/>
      <c r="D4" s="950" t="s">
        <v>53</v>
      </c>
      <c r="E4" s="951"/>
      <c r="F4" s="952"/>
      <c r="G4" s="950" t="s">
        <v>54</v>
      </c>
      <c r="H4" s="951"/>
      <c r="I4" s="952"/>
      <c r="J4" s="950" t="s">
        <v>1690</v>
      </c>
      <c r="K4" s="951"/>
      <c r="L4" s="952"/>
      <c r="M4" s="950" t="s">
        <v>56</v>
      </c>
      <c r="N4" s="951"/>
      <c r="O4" s="952"/>
      <c r="P4" s="950" t="s">
        <v>57</v>
      </c>
      <c r="Q4" s="951"/>
      <c r="R4" s="952"/>
      <c r="S4" s="950" t="s">
        <v>58</v>
      </c>
      <c r="T4" s="951"/>
      <c r="U4" s="952"/>
      <c r="V4" s="950" t="s">
        <v>59</v>
      </c>
      <c r="W4" s="951"/>
      <c r="X4" s="952"/>
      <c r="Y4" s="6"/>
    </row>
    <row r="5" spans="2:25" ht="45.75" thickBot="1" x14ac:dyDescent="0.3">
      <c r="B5" s="946"/>
      <c r="C5" s="947"/>
      <c r="D5" s="41" t="s">
        <v>20</v>
      </c>
      <c r="E5" s="42" t="s">
        <v>17</v>
      </c>
      <c r="F5" s="24" t="s">
        <v>10</v>
      </c>
      <c r="G5" s="25" t="s">
        <v>20</v>
      </c>
      <c r="H5" s="42" t="s">
        <v>17</v>
      </c>
      <c r="I5" s="43" t="s">
        <v>10</v>
      </c>
      <c r="J5" s="41" t="s">
        <v>20</v>
      </c>
      <c r="K5" s="42" t="s">
        <v>17</v>
      </c>
      <c r="L5" s="24" t="s">
        <v>10</v>
      </c>
      <c r="M5" s="25" t="s">
        <v>20</v>
      </c>
      <c r="N5" s="42" t="s">
        <v>17</v>
      </c>
      <c r="O5" s="43" t="s">
        <v>10</v>
      </c>
      <c r="P5" s="41" t="s">
        <v>20</v>
      </c>
      <c r="Q5" s="42" t="s">
        <v>17</v>
      </c>
      <c r="R5" s="24" t="s">
        <v>10</v>
      </c>
      <c r="S5" s="41" t="s">
        <v>20</v>
      </c>
      <c r="T5" s="42" t="s">
        <v>17</v>
      </c>
      <c r="U5" s="24" t="s">
        <v>10</v>
      </c>
      <c r="V5" s="41" t="s">
        <v>20</v>
      </c>
      <c r="W5" s="42" t="s">
        <v>17</v>
      </c>
      <c r="X5" s="24" t="s">
        <v>10</v>
      </c>
      <c r="Y5" s="6"/>
    </row>
    <row r="6" spans="2:25" ht="17.25" customHeight="1" thickBot="1" x14ac:dyDescent="0.3">
      <c r="B6" s="948"/>
      <c r="C6" s="949"/>
      <c r="D6" s="39" t="s">
        <v>112</v>
      </c>
      <c r="E6" s="11" t="s">
        <v>113</v>
      </c>
      <c r="F6" s="12" t="s">
        <v>114</v>
      </c>
      <c r="G6" s="11" t="s">
        <v>115</v>
      </c>
      <c r="H6" s="10" t="s">
        <v>120</v>
      </c>
      <c r="I6" s="11" t="s">
        <v>116</v>
      </c>
      <c r="J6" s="39" t="s">
        <v>172</v>
      </c>
      <c r="K6" s="11" t="s">
        <v>173</v>
      </c>
      <c r="L6" s="12" t="s">
        <v>174</v>
      </c>
      <c r="M6" s="11" t="s">
        <v>175</v>
      </c>
      <c r="N6" s="10" t="s">
        <v>176</v>
      </c>
      <c r="O6" s="11" t="s">
        <v>177</v>
      </c>
      <c r="P6" s="39" t="s">
        <v>178</v>
      </c>
      <c r="Q6" s="11" t="s">
        <v>179</v>
      </c>
      <c r="R6" s="12" t="s">
        <v>180</v>
      </c>
      <c r="S6" s="9" t="s">
        <v>181</v>
      </c>
      <c r="T6" s="10" t="s">
        <v>182</v>
      </c>
      <c r="U6" s="40" t="s">
        <v>183</v>
      </c>
      <c r="V6" s="9" t="s">
        <v>184</v>
      </c>
      <c r="W6" s="10" t="s">
        <v>185</v>
      </c>
      <c r="X6" s="40" t="s">
        <v>186</v>
      </c>
      <c r="Y6" s="6"/>
    </row>
    <row r="7" spans="2:25" ht="20.25" customHeight="1" x14ac:dyDescent="0.25">
      <c r="B7" s="44" t="s">
        <v>122</v>
      </c>
      <c r="C7" s="29" t="s">
        <v>43</v>
      </c>
      <c r="D7" s="314"/>
      <c r="E7" s="315"/>
      <c r="F7" s="316"/>
      <c r="G7" s="314"/>
      <c r="H7" s="315"/>
      <c r="I7" s="316"/>
      <c r="J7" s="314"/>
      <c r="K7" s="315"/>
      <c r="L7" s="316"/>
      <c r="M7" s="314"/>
      <c r="N7" s="315"/>
      <c r="O7" s="316"/>
      <c r="P7" s="314"/>
      <c r="Q7" s="315"/>
      <c r="R7" s="316"/>
      <c r="S7" s="314"/>
      <c r="T7" s="315"/>
      <c r="U7" s="316"/>
      <c r="V7" s="314"/>
      <c r="W7" s="315"/>
      <c r="X7" s="317"/>
      <c r="Y7" s="120" t="str">
        <f>IF(COUNTBLANK(D7:X7)=21,"",IF(COUNTBLANK(D7:X7)=0, "Weryfikacja wiersza OK", "Należy wypełnić wszystkie pola w bieżącym wierszu"))</f>
        <v/>
      </c>
    </row>
    <row r="8" spans="2:25" ht="19.5" customHeight="1" x14ac:dyDescent="0.25">
      <c r="B8" s="28" t="s">
        <v>123</v>
      </c>
      <c r="C8" s="29" t="s">
        <v>44</v>
      </c>
      <c r="D8" s="283"/>
      <c r="E8" s="318"/>
      <c r="F8" s="319"/>
      <c r="G8" s="283"/>
      <c r="H8" s="318"/>
      <c r="I8" s="319"/>
      <c r="J8" s="283"/>
      <c r="K8" s="318"/>
      <c r="L8" s="319"/>
      <c r="M8" s="283"/>
      <c r="N8" s="318"/>
      <c r="O8" s="319"/>
      <c r="P8" s="283"/>
      <c r="Q8" s="318"/>
      <c r="R8" s="319"/>
      <c r="S8" s="283"/>
      <c r="T8" s="318"/>
      <c r="U8" s="319"/>
      <c r="V8" s="283"/>
      <c r="W8" s="318"/>
      <c r="X8" s="320"/>
      <c r="Y8" s="120" t="str">
        <f t="shared" ref="Y8:Y14" si="0">IF(COUNTBLANK(D8:X8)=21,"",IF(COUNTBLANK(D8:X8)=0, "Weryfikacja wiersza OK", "Należy wypełnić wszystkie pola w bieżącym wierszu"))</f>
        <v/>
      </c>
    </row>
    <row r="9" spans="2:25" ht="17.25" customHeight="1" x14ac:dyDescent="0.25">
      <c r="B9" s="28" t="s">
        <v>124</v>
      </c>
      <c r="C9" s="29" t="s">
        <v>45</v>
      </c>
      <c r="D9" s="282"/>
      <c r="E9" s="321"/>
      <c r="F9" s="322"/>
      <c r="G9" s="282"/>
      <c r="H9" s="321"/>
      <c r="I9" s="322"/>
      <c r="J9" s="282"/>
      <c r="K9" s="321"/>
      <c r="L9" s="322"/>
      <c r="M9" s="282"/>
      <c r="N9" s="321"/>
      <c r="O9" s="322"/>
      <c r="P9" s="282"/>
      <c r="Q9" s="321"/>
      <c r="R9" s="322"/>
      <c r="S9" s="282"/>
      <c r="T9" s="321"/>
      <c r="U9" s="322"/>
      <c r="V9" s="282"/>
      <c r="W9" s="321"/>
      <c r="X9" s="323"/>
      <c r="Y9" s="120" t="str">
        <f t="shared" si="0"/>
        <v/>
      </c>
    </row>
    <row r="10" spans="2:25" ht="17.25" customHeight="1" x14ac:dyDescent="0.25">
      <c r="B10" s="28" t="s">
        <v>125</v>
      </c>
      <c r="C10" s="29" t="s">
        <v>46</v>
      </c>
      <c r="D10" s="282"/>
      <c r="E10" s="321"/>
      <c r="F10" s="322"/>
      <c r="G10" s="282"/>
      <c r="H10" s="321"/>
      <c r="I10" s="322"/>
      <c r="J10" s="282"/>
      <c r="K10" s="321"/>
      <c r="L10" s="322"/>
      <c r="M10" s="282"/>
      <c r="N10" s="321"/>
      <c r="O10" s="322"/>
      <c r="P10" s="282"/>
      <c r="Q10" s="321"/>
      <c r="R10" s="322"/>
      <c r="S10" s="282"/>
      <c r="T10" s="321"/>
      <c r="U10" s="322"/>
      <c r="V10" s="282"/>
      <c r="W10" s="321"/>
      <c r="X10" s="323"/>
      <c r="Y10" s="120" t="str">
        <f t="shared" si="0"/>
        <v/>
      </c>
    </row>
    <row r="11" spans="2:25" ht="17.25" customHeight="1" x14ac:dyDescent="0.25">
      <c r="B11" s="28" t="s">
        <v>126</v>
      </c>
      <c r="C11" s="29" t="s">
        <v>48</v>
      </c>
      <c r="D11" s="283"/>
      <c r="E11" s="318"/>
      <c r="F11" s="319"/>
      <c r="G11" s="283"/>
      <c r="H11" s="318"/>
      <c r="I11" s="319"/>
      <c r="J11" s="283"/>
      <c r="K11" s="318"/>
      <c r="L11" s="319"/>
      <c r="M11" s="283"/>
      <c r="N11" s="318"/>
      <c r="O11" s="319"/>
      <c r="P11" s="283"/>
      <c r="Q11" s="318"/>
      <c r="R11" s="319"/>
      <c r="S11" s="283"/>
      <c r="T11" s="318"/>
      <c r="U11" s="319"/>
      <c r="V11" s="283"/>
      <c r="W11" s="318"/>
      <c r="X11" s="320"/>
      <c r="Y11" s="120" t="str">
        <f t="shared" si="0"/>
        <v/>
      </c>
    </row>
    <row r="12" spans="2:25" ht="29.25" customHeight="1" x14ac:dyDescent="0.25">
      <c r="B12" s="28" t="s">
        <v>127</v>
      </c>
      <c r="C12" s="29" t="s">
        <v>47</v>
      </c>
      <c r="D12" s="282"/>
      <c r="E12" s="321"/>
      <c r="F12" s="322"/>
      <c r="G12" s="282"/>
      <c r="H12" s="321"/>
      <c r="I12" s="322"/>
      <c r="J12" s="282"/>
      <c r="K12" s="321"/>
      <c r="L12" s="322"/>
      <c r="M12" s="282"/>
      <c r="N12" s="321"/>
      <c r="O12" s="322"/>
      <c r="P12" s="282"/>
      <c r="Q12" s="321"/>
      <c r="R12" s="322"/>
      <c r="S12" s="282"/>
      <c r="T12" s="321"/>
      <c r="U12" s="322"/>
      <c r="V12" s="282"/>
      <c r="W12" s="321"/>
      <c r="X12" s="323"/>
      <c r="Y12" s="120" t="str">
        <f t="shared" si="0"/>
        <v/>
      </c>
    </row>
    <row r="13" spans="2:25" ht="19.5" customHeight="1" thickBot="1" x14ac:dyDescent="0.3">
      <c r="B13" s="54" t="s">
        <v>128</v>
      </c>
      <c r="C13" s="29" t="s">
        <v>22</v>
      </c>
      <c r="D13" s="283"/>
      <c r="E13" s="318"/>
      <c r="F13" s="319"/>
      <c r="G13" s="283"/>
      <c r="H13" s="318"/>
      <c r="I13" s="319"/>
      <c r="J13" s="283"/>
      <c r="K13" s="318"/>
      <c r="L13" s="319"/>
      <c r="M13" s="283"/>
      <c r="N13" s="318"/>
      <c r="O13" s="319"/>
      <c r="P13" s="283"/>
      <c r="Q13" s="318"/>
      <c r="R13" s="319"/>
      <c r="S13" s="283"/>
      <c r="T13" s="318"/>
      <c r="U13" s="319"/>
      <c r="V13" s="283"/>
      <c r="W13" s="318"/>
      <c r="X13" s="320"/>
      <c r="Y13" s="120" t="str">
        <f t="shared" si="0"/>
        <v/>
      </c>
    </row>
    <row r="14" spans="2:25" ht="22.5" customHeight="1" thickBot="1" x14ac:dyDescent="0.3">
      <c r="B14" s="27" t="s">
        <v>129</v>
      </c>
      <c r="C14" s="27" t="s">
        <v>21</v>
      </c>
      <c r="D14" s="284"/>
      <c r="E14" s="324"/>
      <c r="F14" s="325"/>
      <c r="G14" s="284"/>
      <c r="H14" s="324"/>
      <c r="I14" s="325"/>
      <c r="J14" s="284"/>
      <c r="K14" s="324"/>
      <c r="L14" s="325"/>
      <c r="M14" s="284"/>
      <c r="N14" s="324"/>
      <c r="O14" s="325"/>
      <c r="P14" s="284"/>
      <c r="Q14" s="324"/>
      <c r="R14" s="325"/>
      <c r="S14" s="284"/>
      <c r="T14" s="324"/>
      <c r="U14" s="325"/>
      <c r="V14" s="284"/>
      <c r="W14" s="324"/>
      <c r="X14" s="326"/>
      <c r="Y14" s="120" t="str">
        <f t="shared" si="0"/>
        <v/>
      </c>
    </row>
    <row r="15" spans="2:25" ht="21" customHeight="1" x14ac:dyDescent="0.25"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6"/>
    </row>
    <row r="16" spans="2:25" ht="21" customHeight="1" x14ac:dyDescent="0.25">
      <c r="B16" s="7"/>
      <c r="C16" s="2" t="s">
        <v>1885</v>
      </c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6"/>
    </row>
    <row r="17" spans="1:25" x14ac:dyDescent="0.25">
      <c r="C17" t="s">
        <v>129</v>
      </c>
      <c r="D17" s="99" t="str">
        <f>IF(COUNTBLANK(D7:D14)=8,"",IF(AND(D14=SUM(D7:D13), COUNTBLANK(D7:D14)=0),"OK","Błąd"))</f>
        <v/>
      </c>
      <c r="E17" s="99" t="str">
        <f t="shared" ref="E17:X17" si="1">IF(COUNTBLANK(E7:E14)=8,"",IF(AND(E14=SUM(E7:E13), COUNTBLANK(E7:E14)=0),"OK","Błąd"))</f>
        <v/>
      </c>
      <c r="F17" s="99" t="str">
        <f t="shared" si="1"/>
        <v/>
      </c>
      <c r="G17" s="99" t="str">
        <f t="shared" si="1"/>
        <v/>
      </c>
      <c r="H17" s="99" t="str">
        <f t="shared" si="1"/>
        <v/>
      </c>
      <c r="I17" s="99" t="str">
        <f t="shared" si="1"/>
        <v/>
      </c>
      <c r="J17" s="99" t="str">
        <f t="shared" si="1"/>
        <v/>
      </c>
      <c r="K17" s="99" t="str">
        <f t="shared" si="1"/>
        <v/>
      </c>
      <c r="L17" s="99" t="str">
        <f t="shared" si="1"/>
        <v/>
      </c>
      <c r="M17" s="99" t="str">
        <f t="shared" si="1"/>
        <v/>
      </c>
      <c r="N17" s="99" t="str">
        <f t="shared" si="1"/>
        <v/>
      </c>
      <c r="O17" s="99" t="str">
        <f t="shared" si="1"/>
        <v/>
      </c>
      <c r="P17" s="99" t="str">
        <f t="shared" si="1"/>
        <v/>
      </c>
      <c r="Q17" s="99" t="str">
        <f t="shared" si="1"/>
        <v/>
      </c>
      <c r="R17" s="99" t="str">
        <f t="shared" si="1"/>
        <v/>
      </c>
      <c r="S17" s="99" t="str">
        <f t="shared" si="1"/>
        <v/>
      </c>
      <c r="T17" s="99" t="str">
        <f t="shared" si="1"/>
        <v/>
      </c>
      <c r="U17" s="99" t="str">
        <f t="shared" si="1"/>
        <v/>
      </c>
      <c r="V17" s="99" t="str">
        <f t="shared" si="1"/>
        <v/>
      </c>
      <c r="W17" s="99" t="str">
        <f t="shared" si="1"/>
        <v/>
      </c>
      <c r="X17" s="99" t="str">
        <f t="shared" si="1"/>
        <v/>
      </c>
      <c r="Y17" s="105"/>
    </row>
    <row r="18" spans="1:25" x14ac:dyDescent="0.25">
      <c r="C18" s="95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4"/>
      <c r="U18" s="94"/>
      <c r="V18" s="94"/>
      <c r="W18" s="94"/>
      <c r="X18" s="94"/>
      <c r="Y18" s="94"/>
    </row>
    <row r="19" spans="1:25" x14ac:dyDescent="0.25">
      <c r="C19" s="15" t="s">
        <v>1908</v>
      </c>
      <c r="D19" s="425" t="str">
        <f>IF(COUNTBLANK(Y7:Y14)=8,"",IF(AND(COUNTIF(Y7:Y14,"Weryfikacja wiersza OK")=8,COUNTIF(D17:X17,"OK")=21),"Arkusz jest zwalidowany poprawnie","Arkusz jest niepoprawny"))</f>
        <v/>
      </c>
    </row>
    <row r="30" spans="1:25" ht="27" customHeight="1" x14ac:dyDescent="0.25">
      <c r="A30" s="4"/>
      <c r="B30" s="4"/>
      <c r="C30" s="4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6"/>
    </row>
    <row r="31" spans="1:25" ht="27" customHeight="1" x14ac:dyDescent="0.25">
      <c r="A31" s="4"/>
      <c r="B31" s="4"/>
      <c r="C31" s="4"/>
      <c r="T31" s="4"/>
      <c r="U31" s="4"/>
      <c r="V31" s="4"/>
      <c r="W31" s="4"/>
      <c r="X31" s="4"/>
    </row>
    <row r="32" spans="1:25" ht="27" customHeight="1" x14ac:dyDescent="0.25">
      <c r="B32" s="4"/>
      <c r="C32" s="4"/>
      <c r="T32" s="4"/>
      <c r="U32" s="4"/>
      <c r="V32" s="4"/>
      <c r="W32" s="4"/>
      <c r="X32" s="4"/>
    </row>
    <row r="33" spans="2:24" x14ac:dyDescent="0.25">
      <c r="B33" s="4"/>
      <c r="C33" s="4"/>
      <c r="T33" s="4"/>
      <c r="U33" s="4"/>
      <c r="V33" s="4"/>
      <c r="W33" s="4"/>
      <c r="X33" s="4"/>
    </row>
  </sheetData>
  <sheetProtection algorithmName="SHA-512" hashValue="zfUjQYHRjqObYKGaM7Lvag6r1EPHq2Njf75JqmBw2dYt6F1Zb5jkFYKfEry59PprKFjR4C9HL5VJtxIq5LWZWQ==" saltValue="RFRxUcIZXk8H4shLnJx6Yg==" spinCount="100000" sheet="1" formatCells="0" formatColumns="0" formatRows="0"/>
  <mergeCells count="8">
    <mergeCell ref="B4:C6"/>
    <mergeCell ref="S4:U4"/>
    <mergeCell ref="V4:X4"/>
    <mergeCell ref="D4:F4"/>
    <mergeCell ref="G4:I4"/>
    <mergeCell ref="J4:L4"/>
    <mergeCell ref="M4:O4"/>
    <mergeCell ref="P4:R4"/>
  </mergeCells>
  <conditionalFormatting sqref="Y17">
    <cfRule type="containsText" dxfId="108" priority="10" operator="containsText" text="OK">
      <formula>NOT(ISERROR(SEARCH("OK",Y17)))</formula>
    </cfRule>
  </conditionalFormatting>
  <conditionalFormatting sqref="Y17">
    <cfRule type="containsText" dxfId="107" priority="9" operator="containsText" text="Weryfikacja bieżącego wiersza OK">
      <formula>NOT(ISERROR(SEARCH("Weryfikacja bieżącego wiersza OK",Y17)))</formula>
    </cfRule>
  </conditionalFormatting>
  <conditionalFormatting sqref="D17:X17">
    <cfRule type="containsText" dxfId="106" priority="5" operator="containsText" text="OK">
      <formula>NOT(ISERROR(SEARCH("OK",D17)))</formula>
    </cfRule>
  </conditionalFormatting>
  <conditionalFormatting sqref="C18">
    <cfRule type="containsText" dxfId="105" priority="3" operator="containsText" text="Arkusz jest zwalidowany poprawnie">
      <formula>NOT(ISERROR(SEARCH("Arkusz jest zwalidowany poprawnie",C18)))</formula>
    </cfRule>
    <cfRule type="containsText" dxfId="104" priority="4" operator="containsText" text="Arkusz zwalidowany poprawnie">
      <formula>NOT(ISERROR(SEARCH("Arkusz zwalidowany poprawnie",C18)))</formula>
    </cfRule>
  </conditionalFormatting>
  <conditionalFormatting sqref="Y7:Y14">
    <cfRule type="containsText" dxfId="103" priority="2" operator="containsText" text="Weryfikacja wiersza OK">
      <formula>NOT(ISERROR(SEARCH("Weryfikacja wiersza OK",Y7)))</formula>
    </cfRule>
  </conditionalFormatting>
  <conditionalFormatting sqref="D19">
    <cfRule type="containsText" dxfId="102" priority="1" operator="containsText" text="Arkusz jest zwalidowany poprawnie">
      <formula>NOT(ISERROR(SEARCH("Arkusz jest zwalidowany poprawnie",D19)))</formula>
    </cfRule>
  </conditionalFormatting>
  <pageMargins left="0.7" right="0.7" top="0.75" bottom="0.75" header="0.3" footer="0.3"/>
  <pageSetup paperSize="9" scale="41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19"/>
  <sheetViews>
    <sheetView topLeftCell="C1" zoomScale="85" zoomScaleNormal="85" workbookViewId="0">
      <selection activeCell="D10" sqref="D10:X10"/>
    </sheetView>
  </sheetViews>
  <sheetFormatPr defaultRowHeight="15" x14ac:dyDescent="0.25"/>
  <cols>
    <col min="2" max="2" width="11.85546875" customWidth="1"/>
    <col min="3" max="3" width="21.5703125" customWidth="1"/>
    <col min="4" max="4" width="12.5703125" customWidth="1"/>
    <col min="5" max="5" width="13.140625" bestFit="1" customWidth="1"/>
    <col min="6" max="6" width="15.28515625" bestFit="1" customWidth="1"/>
    <col min="7" max="7" width="12.42578125" customWidth="1"/>
    <col min="8" max="8" width="12.5703125" bestFit="1" customWidth="1"/>
    <col min="9" max="9" width="11.5703125" customWidth="1"/>
    <col min="10" max="10" width="12.42578125" customWidth="1"/>
    <col min="11" max="11" width="12.5703125" bestFit="1" customWidth="1"/>
    <col min="12" max="12" width="14.140625" customWidth="1"/>
    <col min="13" max="13" width="12.7109375" customWidth="1"/>
    <col min="14" max="14" width="12.5703125" bestFit="1" customWidth="1"/>
    <col min="15" max="15" width="12.42578125" customWidth="1"/>
    <col min="16" max="16" width="12.140625" bestFit="1" customWidth="1"/>
    <col min="17" max="17" width="12.5703125" bestFit="1" customWidth="1"/>
    <col min="18" max="19" width="12.140625" bestFit="1" customWidth="1"/>
    <col min="20" max="20" width="12.5703125" bestFit="1" customWidth="1"/>
    <col min="21" max="21" width="12.140625" bestFit="1" customWidth="1"/>
    <col min="22" max="22" width="12.140625" customWidth="1"/>
    <col min="23" max="23" width="13.140625" bestFit="1" customWidth="1"/>
    <col min="24" max="24" width="13.140625" customWidth="1"/>
    <col min="25" max="25" width="16.5703125" customWidth="1"/>
  </cols>
  <sheetData>
    <row r="1" spans="2:25" ht="15.75" x14ac:dyDescent="0.25">
      <c r="B1" s="1" t="s">
        <v>0</v>
      </c>
      <c r="J1" s="2" t="s">
        <v>1659</v>
      </c>
    </row>
    <row r="2" spans="2:25" ht="21" customHeight="1" x14ac:dyDescent="0.25">
      <c r="B2" s="580" t="s">
        <v>915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6"/>
    </row>
    <row r="3" spans="2:25" ht="21" customHeight="1" thickBot="1" x14ac:dyDescent="0.3">
      <c r="B3" s="6"/>
      <c r="C3" s="6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6"/>
      <c r="U3" s="6"/>
      <c r="V3" s="6"/>
      <c r="W3" s="6"/>
      <c r="X3" s="6"/>
      <c r="Y3" s="6"/>
    </row>
    <row r="4" spans="2:25" ht="40.5" customHeight="1" thickBot="1" x14ac:dyDescent="0.3">
      <c r="B4" s="944"/>
      <c r="C4" s="945"/>
      <c r="D4" s="950" t="s">
        <v>53</v>
      </c>
      <c r="E4" s="951"/>
      <c r="F4" s="952"/>
      <c r="G4" s="950" t="s">
        <v>54</v>
      </c>
      <c r="H4" s="951"/>
      <c r="I4" s="952"/>
      <c r="J4" s="950" t="s">
        <v>55</v>
      </c>
      <c r="K4" s="951"/>
      <c r="L4" s="952"/>
      <c r="M4" s="950" t="s">
        <v>56</v>
      </c>
      <c r="N4" s="951"/>
      <c r="O4" s="952"/>
      <c r="P4" s="950" t="s">
        <v>57</v>
      </c>
      <c r="Q4" s="951"/>
      <c r="R4" s="952"/>
      <c r="S4" s="950" t="s">
        <v>58</v>
      </c>
      <c r="T4" s="951"/>
      <c r="U4" s="952"/>
      <c r="V4" s="950" t="s">
        <v>59</v>
      </c>
      <c r="W4" s="951"/>
      <c r="X4" s="952"/>
      <c r="Y4" s="6"/>
    </row>
    <row r="5" spans="2:25" ht="47.25" customHeight="1" thickBot="1" x14ac:dyDescent="0.3">
      <c r="B5" s="946"/>
      <c r="C5" s="947"/>
      <c r="D5" s="41" t="s">
        <v>20</v>
      </c>
      <c r="E5" s="42" t="s">
        <v>17</v>
      </c>
      <c r="F5" s="24" t="s">
        <v>10</v>
      </c>
      <c r="G5" s="25" t="s">
        <v>20</v>
      </c>
      <c r="H5" s="42" t="s">
        <v>17</v>
      </c>
      <c r="I5" s="43" t="s">
        <v>10</v>
      </c>
      <c r="J5" s="41" t="s">
        <v>20</v>
      </c>
      <c r="K5" s="42" t="s">
        <v>17</v>
      </c>
      <c r="L5" s="24" t="s">
        <v>10</v>
      </c>
      <c r="M5" s="25" t="s">
        <v>20</v>
      </c>
      <c r="N5" s="42" t="s">
        <v>17</v>
      </c>
      <c r="O5" s="43" t="s">
        <v>10</v>
      </c>
      <c r="P5" s="41" t="s">
        <v>20</v>
      </c>
      <c r="Q5" s="42" t="s">
        <v>17</v>
      </c>
      <c r="R5" s="24" t="s">
        <v>10</v>
      </c>
      <c r="S5" s="41" t="s">
        <v>20</v>
      </c>
      <c r="T5" s="42" t="s">
        <v>17</v>
      </c>
      <c r="U5" s="24" t="s">
        <v>10</v>
      </c>
      <c r="V5" s="41" t="s">
        <v>20</v>
      </c>
      <c r="W5" s="42" t="s">
        <v>17</v>
      </c>
      <c r="X5" s="24" t="s">
        <v>10</v>
      </c>
      <c r="Y5" s="6"/>
    </row>
    <row r="6" spans="2:25" ht="19.5" customHeight="1" thickBot="1" x14ac:dyDescent="0.3">
      <c r="B6" s="948"/>
      <c r="C6" s="949"/>
      <c r="D6" s="39" t="s">
        <v>112</v>
      </c>
      <c r="E6" s="11" t="s">
        <v>113</v>
      </c>
      <c r="F6" s="12" t="s">
        <v>114</v>
      </c>
      <c r="G6" s="11" t="s">
        <v>115</v>
      </c>
      <c r="H6" s="10" t="s">
        <v>120</v>
      </c>
      <c r="I6" s="11" t="s">
        <v>116</v>
      </c>
      <c r="J6" s="39" t="s">
        <v>172</v>
      </c>
      <c r="K6" s="11" t="s">
        <v>173</v>
      </c>
      <c r="L6" s="12" t="s">
        <v>174</v>
      </c>
      <c r="M6" s="11" t="s">
        <v>175</v>
      </c>
      <c r="N6" s="10" t="s">
        <v>176</v>
      </c>
      <c r="O6" s="11" t="s">
        <v>177</v>
      </c>
      <c r="P6" s="39" t="s">
        <v>178</v>
      </c>
      <c r="Q6" s="11" t="s">
        <v>179</v>
      </c>
      <c r="R6" s="12" t="s">
        <v>180</v>
      </c>
      <c r="S6" s="9" t="s">
        <v>181</v>
      </c>
      <c r="T6" s="10" t="s">
        <v>182</v>
      </c>
      <c r="U6" s="40" t="s">
        <v>183</v>
      </c>
      <c r="V6" s="9" t="s">
        <v>184</v>
      </c>
      <c r="W6" s="10" t="s">
        <v>185</v>
      </c>
      <c r="X6" s="40" t="s">
        <v>186</v>
      </c>
      <c r="Y6" s="6"/>
    </row>
    <row r="7" spans="2:25" x14ac:dyDescent="0.25">
      <c r="B7" s="31" t="s">
        <v>132</v>
      </c>
      <c r="C7" s="31" t="s">
        <v>49</v>
      </c>
      <c r="D7" s="128"/>
      <c r="E7" s="327"/>
      <c r="F7" s="328"/>
      <c r="G7" s="128"/>
      <c r="H7" s="327"/>
      <c r="I7" s="328"/>
      <c r="J7" s="128"/>
      <c r="K7" s="327"/>
      <c r="L7" s="328"/>
      <c r="M7" s="128"/>
      <c r="N7" s="327"/>
      <c r="O7" s="328"/>
      <c r="P7" s="128"/>
      <c r="Q7" s="327"/>
      <c r="R7" s="328"/>
      <c r="S7" s="128"/>
      <c r="T7" s="327"/>
      <c r="U7" s="328"/>
      <c r="V7" s="128"/>
      <c r="W7" s="327"/>
      <c r="X7" s="328"/>
      <c r="Y7" s="95" t="str">
        <f>IF(COUNTBLANK(D7:X7)=21,"",IF(COUNTBLANK(D7:X7)=0, "Weryfikacja wiersza OK", "Należy wypełnić wszystkie pola w bieżącym wierszu"))</f>
        <v/>
      </c>
    </row>
    <row r="8" spans="2:25" x14ac:dyDescent="0.25">
      <c r="B8" s="32" t="s">
        <v>133</v>
      </c>
      <c r="C8" s="32" t="s">
        <v>50</v>
      </c>
      <c r="D8" s="123"/>
      <c r="E8" s="329"/>
      <c r="F8" s="330"/>
      <c r="G8" s="123"/>
      <c r="H8" s="329"/>
      <c r="I8" s="330"/>
      <c r="J8" s="123"/>
      <c r="K8" s="329"/>
      <c r="L8" s="330"/>
      <c r="M8" s="123"/>
      <c r="N8" s="329"/>
      <c r="O8" s="330"/>
      <c r="P8" s="123"/>
      <c r="Q8" s="329"/>
      <c r="R8" s="330"/>
      <c r="S8" s="123"/>
      <c r="T8" s="329"/>
      <c r="U8" s="330"/>
      <c r="V8" s="123"/>
      <c r="W8" s="329"/>
      <c r="X8" s="330"/>
      <c r="Y8" s="95" t="str">
        <f t="shared" ref="Y8:Y14" si="0">IF(COUNTBLANK(D8:X8)=21,"",IF(COUNTBLANK(D8:X8)=0, "Weryfikacja wiersza OK", "Należy wypełnić wszystkie pola w bieżącym wierszu"))</f>
        <v/>
      </c>
    </row>
    <row r="9" spans="2:25" x14ac:dyDescent="0.25">
      <c r="B9" s="32" t="s">
        <v>134</v>
      </c>
      <c r="C9" s="32" t="s">
        <v>63</v>
      </c>
      <c r="D9" s="123"/>
      <c r="E9" s="329"/>
      <c r="F9" s="330"/>
      <c r="G9" s="123"/>
      <c r="H9" s="329"/>
      <c r="I9" s="330"/>
      <c r="J9" s="123"/>
      <c r="K9" s="329"/>
      <c r="L9" s="330"/>
      <c r="M9" s="123"/>
      <c r="N9" s="329"/>
      <c r="O9" s="330"/>
      <c r="P9" s="123"/>
      <c r="Q9" s="329"/>
      <c r="R9" s="330"/>
      <c r="S9" s="123"/>
      <c r="T9" s="329"/>
      <c r="U9" s="330"/>
      <c r="V9" s="123"/>
      <c r="W9" s="329"/>
      <c r="X9" s="330"/>
      <c r="Y9" s="95" t="str">
        <f t="shared" si="0"/>
        <v/>
      </c>
    </row>
    <row r="10" spans="2:25" x14ac:dyDescent="0.25">
      <c r="B10" s="31" t="s">
        <v>220</v>
      </c>
      <c r="C10" s="630" t="s">
        <v>1691</v>
      </c>
      <c r="D10" s="123"/>
      <c r="E10" s="329"/>
      <c r="F10" s="330"/>
      <c r="G10" s="123"/>
      <c r="H10" s="329"/>
      <c r="I10" s="330"/>
      <c r="J10" s="123"/>
      <c r="K10" s="329"/>
      <c r="L10" s="330"/>
      <c r="M10" s="123"/>
      <c r="N10" s="329"/>
      <c r="O10" s="330"/>
      <c r="P10" s="123"/>
      <c r="Q10" s="329"/>
      <c r="R10" s="330"/>
      <c r="S10" s="123"/>
      <c r="T10" s="329"/>
      <c r="U10" s="330"/>
      <c r="V10" s="123"/>
      <c r="W10" s="329"/>
      <c r="X10" s="330"/>
      <c r="Y10" s="95" t="str">
        <f>IF(COUNTBLANK(D10:X10)=21,"",IF(COUNTBLANK(D10:X10)=0, "Weryfikacja wiersza OK",IF(SUM(D10:X10)&gt;SUM(D9:X9),"Należy wypełnić wszystkie pola w bieżącym wierszu",)))</f>
        <v/>
      </c>
    </row>
    <row r="11" spans="2:25" x14ac:dyDescent="0.25">
      <c r="B11" s="31" t="s">
        <v>135</v>
      </c>
      <c r="C11" s="31" t="s">
        <v>52</v>
      </c>
      <c r="D11" s="123"/>
      <c r="E11" s="329"/>
      <c r="F11" s="330"/>
      <c r="G11" s="123"/>
      <c r="H11" s="329"/>
      <c r="I11" s="330"/>
      <c r="J11" s="123"/>
      <c r="K11" s="329"/>
      <c r="L11" s="330"/>
      <c r="M11" s="123"/>
      <c r="N11" s="329"/>
      <c r="O11" s="330"/>
      <c r="P11" s="123"/>
      <c r="Q11" s="329"/>
      <c r="R11" s="330"/>
      <c r="S11" s="123"/>
      <c r="T11" s="329"/>
      <c r="U11" s="330"/>
      <c r="V11" s="123"/>
      <c r="W11" s="329"/>
      <c r="X11" s="330"/>
      <c r="Y11" s="95" t="str">
        <f t="shared" si="0"/>
        <v/>
      </c>
    </row>
    <row r="12" spans="2:25" x14ac:dyDescent="0.25">
      <c r="B12" s="32" t="s">
        <v>136</v>
      </c>
      <c r="C12" s="32" t="s">
        <v>51</v>
      </c>
      <c r="D12" s="123"/>
      <c r="E12" s="329"/>
      <c r="F12" s="330"/>
      <c r="G12" s="123"/>
      <c r="H12" s="329"/>
      <c r="I12" s="330"/>
      <c r="J12" s="123"/>
      <c r="K12" s="329"/>
      <c r="L12" s="330"/>
      <c r="M12" s="123"/>
      <c r="N12" s="329"/>
      <c r="O12" s="330"/>
      <c r="P12" s="123"/>
      <c r="Q12" s="329"/>
      <c r="R12" s="330"/>
      <c r="S12" s="123"/>
      <c r="T12" s="329"/>
      <c r="U12" s="330"/>
      <c r="V12" s="123"/>
      <c r="W12" s="329"/>
      <c r="X12" s="330"/>
      <c r="Y12" s="95" t="str">
        <f t="shared" si="0"/>
        <v/>
      </c>
    </row>
    <row r="13" spans="2:25" ht="15.75" thickBot="1" x14ac:dyDescent="0.3">
      <c r="B13" s="32" t="s">
        <v>137</v>
      </c>
      <c r="C13" s="32" t="s">
        <v>22</v>
      </c>
      <c r="D13" s="331"/>
      <c r="E13" s="332"/>
      <c r="F13" s="333"/>
      <c r="G13" s="331"/>
      <c r="H13" s="332"/>
      <c r="I13" s="333"/>
      <c r="J13" s="331"/>
      <c r="K13" s="332"/>
      <c r="L13" s="333"/>
      <c r="M13" s="331"/>
      <c r="N13" s="332"/>
      <c r="O13" s="333"/>
      <c r="P13" s="331"/>
      <c r="Q13" s="332"/>
      <c r="R13" s="333"/>
      <c r="S13" s="331"/>
      <c r="T13" s="332"/>
      <c r="U13" s="333"/>
      <c r="V13" s="331"/>
      <c r="W13" s="332"/>
      <c r="X13" s="333"/>
      <c r="Y13" s="95" t="str">
        <f t="shared" si="0"/>
        <v/>
      </c>
    </row>
    <row r="14" spans="2:25" ht="15.75" thickBot="1" x14ac:dyDescent="0.3">
      <c r="B14" s="27" t="s">
        <v>138</v>
      </c>
      <c r="C14" s="30" t="s">
        <v>21</v>
      </c>
      <c r="D14" s="334"/>
      <c r="E14" s="335"/>
      <c r="F14" s="336"/>
      <c r="G14" s="334"/>
      <c r="H14" s="335"/>
      <c r="I14" s="336"/>
      <c r="J14" s="334"/>
      <c r="K14" s="335"/>
      <c r="L14" s="336"/>
      <c r="M14" s="334"/>
      <c r="N14" s="335"/>
      <c r="O14" s="336"/>
      <c r="P14" s="334"/>
      <c r="Q14" s="335"/>
      <c r="R14" s="336"/>
      <c r="S14" s="334"/>
      <c r="T14" s="335"/>
      <c r="U14" s="336"/>
      <c r="V14" s="334"/>
      <c r="W14" s="335"/>
      <c r="X14" s="336"/>
      <c r="Y14" s="95" t="str">
        <f t="shared" si="0"/>
        <v/>
      </c>
    </row>
    <row r="16" spans="2:25" x14ac:dyDescent="0.25">
      <c r="C16" s="2" t="s">
        <v>1885</v>
      </c>
    </row>
    <row r="17" spans="3:24" x14ac:dyDescent="0.25">
      <c r="C17" s="104" t="s">
        <v>138</v>
      </c>
      <c r="D17" s="110" t="str">
        <f>IF(COUNTBLANK(D7:D14)=8, "", IF(D14=D7+D8+D9+D11+D12+D13,"OK","Błąd"))</f>
        <v/>
      </c>
      <c r="E17" s="110" t="str">
        <f t="shared" ref="E17:X17" si="1">IF(COUNTBLANK(E7:E14)=8, "", IF(E14=E7+E8+E9+E11+E12+E13,"OK","Błąd"))</f>
        <v/>
      </c>
      <c r="F17" s="110" t="str">
        <f t="shared" si="1"/>
        <v/>
      </c>
      <c r="G17" s="110" t="str">
        <f t="shared" si="1"/>
        <v/>
      </c>
      <c r="H17" s="110" t="str">
        <f t="shared" si="1"/>
        <v/>
      </c>
      <c r="I17" s="110" t="str">
        <f t="shared" si="1"/>
        <v/>
      </c>
      <c r="J17" s="110" t="str">
        <f t="shared" si="1"/>
        <v/>
      </c>
      <c r="K17" s="110" t="str">
        <f t="shared" si="1"/>
        <v/>
      </c>
      <c r="L17" s="110" t="str">
        <f t="shared" si="1"/>
        <v/>
      </c>
      <c r="M17" s="110" t="str">
        <f t="shared" si="1"/>
        <v/>
      </c>
      <c r="N17" s="110" t="str">
        <f t="shared" si="1"/>
        <v/>
      </c>
      <c r="O17" s="110" t="str">
        <f t="shared" si="1"/>
        <v/>
      </c>
      <c r="P17" s="110" t="str">
        <f t="shared" si="1"/>
        <v/>
      </c>
      <c r="Q17" s="110" t="str">
        <f t="shared" si="1"/>
        <v/>
      </c>
      <c r="R17" s="110" t="str">
        <f t="shared" si="1"/>
        <v/>
      </c>
      <c r="S17" s="110" t="str">
        <f t="shared" si="1"/>
        <v/>
      </c>
      <c r="T17" s="110" t="str">
        <f t="shared" si="1"/>
        <v/>
      </c>
      <c r="U17" s="110" t="str">
        <f t="shared" si="1"/>
        <v/>
      </c>
      <c r="V17" s="110" t="str">
        <f t="shared" si="1"/>
        <v/>
      </c>
      <c r="W17" s="110" t="str">
        <f t="shared" si="1"/>
        <v/>
      </c>
      <c r="X17" s="110" t="str">
        <f t="shared" si="1"/>
        <v/>
      </c>
    </row>
    <row r="18" spans="3:24" x14ac:dyDescent="0.25">
      <c r="C18" s="953"/>
      <c r="D18" s="953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</row>
    <row r="19" spans="3:24" x14ac:dyDescent="0.25">
      <c r="C19" s="15" t="s">
        <v>1908</v>
      </c>
      <c r="D19" s="425" t="str">
        <f>IF(COUNTBLANK(Y7:Y14)=8,"",IF(AND(COUNTIF(Y7:Y14,"Weryfikacja wiersza OK")=8,COUNTIF(D17:X17,"OK")=21),"Arkusz jest zwalidowany poprawnie","Arkusz jest niepoprawny"))</f>
        <v/>
      </c>
    </row>
  </sheetData>
  <sheetProtection algorithmName="SHA-512" hashValue="BQn13le81q6jREN8sBlSwnqpSKQZGGyeT0z8fd5kLY4zT+aPX/Q30cnOspJnA61xdJQG8WAUMVqyJ3WqNA+srw==" saltValue="UUfoilx33MfQiB8TvGwFCQ==" spinCount="100000" sheet="1" formatCells="0" formatColumns="0" formatRows="0"/>
  <mergeCells count="9">
    <mergeCell ref="C18:D18"/>
    <mergeCell ref="B4:C6"/>
    <mergeCell ref="S4:U4"/>
    <mergeCell ref="V4:X4"/>
    <mergeCell ref="D4:F4"/>
    <mergeCell ref="G4:I4"/>
    <mergeCell ref="J4:L4"/>
    <mergeCell ref="M4:O4"/>
    <mergeCell ref="P4:R4"/>
  </mergeCells>
  <conditionalFormatting sqref="Y7:Y14">
    <cfRule type="containsText" dxfId="101" priority="6" operator="containsText" text="OK">
      <formula>NOT(ISERROR(SEARCH("OK",Y7)))</formula>
    </cfRule>
  </conditionalFormatting>
  <conditionalFormatting sqref="C18">
    <cfRule type="containsText" dxfId="100" priority="2" operator="containsText" text="Arkusz jest zwalidowany poprawnie">
      <formula>NOT(ISERROR(SEARCH("Arkusz jest zwalidowany poprawnie",C18)))</formula>
    </cfRule>
    <cfRule type="containsText" dxfId="99" priority="3" operator="containsText" text="Arkusz zwalidowany poprawnie">
      <formula>NOT(ISERROR(SEARCH("Arkusz zwalidowany poprawnie",C18)))</formula>
    </cfRule>
    <cfRule type="containsText" dxfId="98" priority="4" operator="containsText" text="Arkusz zwalidowany poprawnie">
      <formula>NOT(ISERROR(SEARCH("Arkusz zwalidowany poprawnie",C18)))</formula>
    </cfRule>
  </conditionalFormatting>
  <conditionalFormatting sqref="D17:X17">
    <cfRule type="containsText" dxfId="97" priority="5" operator="containsText" text="OK">
      <formula>NOT(ISERROR(SEARCH("OK",D17)))</formula>
    </cfRule>
  </conditionalFormatting>
  <conditionalFormatting sqref="D19">
    <cfRule type="containsText" dxfId="96" priority="1" operator="containsText" text="Arkusz jest zwalidowany poprawnie">
      <formula>NOT(ISERROR(SEARCH("Arkusz jest zwalidowany poprawnie",D19)))</formula>
    </cfRule>
  </conditionalFormatting>
  <pageMargins left="0.7" right="0.7" top="0.75" bottom="0.75" header="0.3" footer="0.3"/>
  <ignoredErrors>
    <ignoredError sqref="Y10" formula="1"/>
  </ignoredError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Y23"/>
  <sheetViews>
    <sheetView zoomScale="70" zoomScaleNormal="70" workbookViewId="0">
      <selection activeCell="D8" sqref="D8:X8"/>
    </sheetView>
  </sheetViews>
  <sheetFormatPr defaultRowHeight="15" x14ac:dyDescent="0.25"/>
  <cols>
    <col min="2" max="2" width="10.28515625" customWidth="1"/>
    <col min="3" max="3" width="33.42578125" customWidth="1"/>
    <col min="4" max="20" width="14.5703125" style="4" customWidth="1"/>
    <col min="21" max="21" width="11.7109375" style="4" customWidth="1"/>
    <col min="22" max="22" width="13.5703125" style="4" customWidth="1"/>
    <col min="23" max="23" width="12.5703125" style="4" customWidth="1"/>
    <col min="24" max="24" width="11.85546875" style="4" customWidth="1"/>
    <col min="25" max="25" width="17.7109375" customWidth="1"/>
    <col min="26" max="26" width="9.85546875" customWidth="1"/>
    <col min="27" max="27" width="11.85546875" customWidth="1"/>
    <col min="28" max="28" width="11.7109375" customWidth="1"/>
    <col min="29" max="29" width="12.7109375" customWidth="1"/>
  </cols>
  <sheetData>
    <row r="1" spans="2:25" ht="15.75" x14ac:dyDescent="0.25">
      <c r="B1" s="1" t="s">
        <v>0</v>
      </c>
      <c r="C1" s="1"/>
      <c r="H1" s="2" t="s">
        <v>1659</v>
      </c>
    </row>
    <row r="2" spans="2:25" x14ac:dyDescent="0.25">
      <c r="B2" s="580" t="s">
        <v>916</v>
      </c>
      <c r="C2" s="580"/>
      <c r="D2" s="631"/>
      <c r="E2" s="631"/>
      <c r="F2" s="631"/>
      <c r="G2" s="631"/>
      <c r="H2" s="631"/>
      <c r="I2" s="631"/>
      <c r="J2" s="631"/>
      <c r="K2" s="631"/>
      <c r="L2" s="631"/>
      <c r="M2" s="631"/>
      <c r="N2" s="631"/>
      <c r="O2" s="631"/>
      <c r="P2" s="631"/>
      <c r="Q2" s="631"/>
      <c r="R2" s="631"/>
      <c r="S2" s="631"/>
      <c r="T2" s="631"/>
      <c r="U2" s="580"/>
      <c r="V2" s="580"/>
      <c r="W2" s="580"/>
      <c r="X2" s="580"/>
    </row>
    <row r="3" spans="2:25" ht="15.75" thickBot="1" x14ac:dyDescent="0.3">
      <c r="B3" s="580"/>
      <c r="C3" s="580"/>
      <c r="D3" s="631"/>
      <c r="E3" s="631"/>
      <c r="F3" s="631"/>
      <c r="G3" s="631"/>
      <c r="H3" s="631"/>
      <c r="I3" s="631"/>
      <c r="J3" s="631"/>
      <c r="K3" s="631"/>
      <c r="L3" s="631"/>
      <c r="M3" s="631"/>
      <c r="N3" s="631"/>
      <c r="O3" s="631"/>
      <c r="P3" s="631"/>
      <c r="Q3" s="631"/>
      <c r="R3" s="631"/>
      <c r="S3" s="631"/>
      <c r="T3" s="631"/>
      <c r="U3" s="580"/>
      <c r="V3" s="580"/>
      <c r="W3" s="580"/>
      <c r="X3" s="580"/>
    </row>
    <row r="4" spans="2:25" ht="18.75" customHeight="1" thickBot="1" x14ac:dyDescent="0.3">
      <c r="B4" s="957"/>
      <c r="C4" s="958"/>
      <c r="D4" s="963" t="s">
        <v>917</v>
      </c>
      <c r="E4" s="964"/>
      <c r="F4" s="965"/>
      <c r="G4" s="965"/>
      <c r="H4" s="965"/>
      <c r="I4" s="965"/>
      <c r="J4" s="965"/>
      <c r="K4" s="965"/>
      <c r="L4" s="966"/>
      <c r="M4" s="954" t="s">
        <v>921</v>
      </c>
      <c r="N4" s="955"/>
      <c r="O4" s="955"/>
      <c r="P4" s="955"/>
      <c r="Q4" s="955"/>
      <c r="R4" s="955"/>
      <c r="S4" s="955"/>
      <c r="T4" s="955"/>
      <c r="U4" s="955"/>
      <c r="V4" s="955"/>
      <c r="W4" s="955"/>
      <c r="X4" s="956"/>
    </row>
    <row r="5" spans="2:25" ht="71.25" customHeight="1" thickBot="1" x14ac:dyDescent="0.3">
      <c r="B5" s="959"/>
      <c r="C5" s="960"/>
      <c r="D5" s="954" t="s">
        <v>919</v>
      </c>
      <c r="E5" s="955"/>
      <c r="F5" s="956"/>
      <c r="G5" s="963" t="s">
        <v>918</v>
      </c>
      <c r="H5" s="964"/>
      <c r="I5" s="967"/>
      <c r="J5" s="963" t="s">
        <v>920</v>
      </c>
      <c r="K5" s="964"/>
      <c r="L5" s="967"/>
      <c r="M5" s="954" t="s">
        <v>1692</v>
      </c>
      <c r="N5" s="955"/>
      <c r="O5" s="955"/>
      <c r="P5" s="956"/>
      <c r="Q5" s="954" t="s">
        <v>1693</v>
      </c>
      <c r="R5" s="955"/>
      <c r="S5" s="955"/>
      <c r="T5" s="956"/>
      <c r="U5" s="954" t="s">
        <v>1694</v>
      </c>
      <c r="V5" s="955"/>
      <c r="W5" s="955"/>
      <c r="X5" s="956"/>
    </row>
    <row r="6" spans="2:25" ht="45.75" thickBot="1" x14ac:dyDescent="0.3">
      <c r="B6" s="959"/>
      <c r="C6" s="960"/>
      <c r="D6" s="385" t="s">
        <v>42</v>
      </c>
      <c r="E6" s="61" t="s">
        <v>17</v>
      </c>
      <c r="F6" s="58" t="s">
        <v>10</v>
      </c>
      <c r="G6" s="59" t="s">
        <v>42</v>
      </c>
      <c r="H6" s="62" t="s">
        <v>17</v>
      </c>
      <c r="I6" s="60" t="s">
        <v>10</v>
      </c>
      <c r="J6" s="59" t="s">
        <v>42</v>
      </c>
      <c r="K6" s="62" t="s">
        <v>17</v>
      </c>
      <c r="L6" s="60" t="s">
        <v>10</v>
      </c>
      <c r="M6" s="59" t="s">
        <v>20</v>
      </c>
      <c r="N6" s="61" t="s">
        <v>23</v>
      </c>
      <c r="O6" s="62" t="s">
        <v>17</v>
      </c>
      <c r="P6" s="58" t="s">
        <v>10</v>
      </c>
      <c r="Q6" s="59" t="s">
        <v>20</v>
      </c>
      <c r="R6" s="61" t="s">
        <v>23</v>
      </c>
      <c r="S6" s="62" t="s">
        <v>17</v>
      </c>
      <c r="T6" s="58" t="s">
        <v>10</v>
      </c>
      <c r="U6" s="57" t="s">
        <v>20</v>
      </c>
      <c r="V6" s="61" t="s">
        <v>23</v>
      </c>
      <c r="W6" s="224" t="s">
        <v>17</v>
      </c>
      <c r="X6" s="58" t="s">
        <v>10</v>
      </c>
    </row>
    <row r="7" spans="2:25" ht="15.75" thickBot="1" x14ac:dyDescent="0.3">
      <c r="B7" s="961"/>
      <c r="C7" s="962"/>
      <c r="D7" s="57" t="s">
        <v>112</v>
      </c>
      <c r="E7" s="222" t="s">
        <v>190</v>
      </c>
      <c r="F7" s="58" t="s">
        <v>113</v>
      </c>
      <c r="G7" s="220" t="s">
        <v>114</v>
      </c>
      <c r="H7" s="219" t="s">
        <v>391</v>
      </c>
      <c r="I7" s="223" t="s">
        <v>115</v>
      </c>
      <c r="J7" s="221" t="s">
        <v>120</v>
      </c>
      <c r="K7" s="219" t="s">
        <v>392</v>
      </c>
      <c r="L7" s="224" t="s">
        <v>116</v>
      </c>
      <c r="M7" s="65" t="s">
        <v>172</v>
      </c>
      <c r="N7" s="66" t="s">
        <v>173</v>
      </c>
      <c r="O7" s="67" t="s">
        <v>174</v>
      </c>
      <c r="P7" s="64" t="s">
        <v>175</v>
      </c>
      <c r="Q7" s="63" t="s">
        <v>176</v>
      </c>
      <c r="R7" s="66" t="s">
        <v>177</v>
      </c>
      <c r="S7" s="67" t="s">
        <v>178</v>
      </c>
      <c r="T7" s="64" t="s">
        <v>179</v>
      </c>
      <c r="U7" s="63" t="s">
        <v>180</v>
      </c>
      <c r="V7" s="67" t="s">
        <v>181</v>
      </c>
      <c r="W7" s="67" t="s">
        <v>203</v>
      </c>
      <c r="X7" s="68" t="s">
        <v>182</v>
      </c>
    </row>
    <row r="8" spans="2:25" x14ac:dyDescent="0.25">
      <c r="B8" s="69" t="s">
        <v>139</v>
      </c>
      <c r="C8" s="70" t="s">
        <v>43</v>
      </c>
      <c r="D8" s="337"/>
      <c r="E8" s="338"/>
      <c r="F8" s="339"/>
      <c r="G8" s="337"/>
      <c r="H8" s="338"/>
      <c r="I8" s="339"/>
      <c r="J8" s="337"/>
      <c r="K8" s="338"/>
      <c r="L8" s="339"/>
      <c r="M8" s="337"/>
      <c r="N8" s="340"/>
      <c r="O8" s="341"/>
      <c r="P8" s="339"/>
      <c r="Q8" s="337"/>
      <c r="R8" s="340"/>
      <c r="S8" s="340"/>
      <c r="T8" s="342"/>
      <c r="U8" s="337"/>
      <c r="V8" s="340"/>
      <c r="W8" s="340"/>
      <c r="X8" s="342"/>
      <c r="Y8" s="111" t="str">
        <f t="shared" ref="Y8:Y15" si="0">IF(COUNTBLANK(D8:X8)=21,"",IF(COUNTBLANK(D8:X8)=0, "Weryfikacja wiersza OK", "Należy wypełnić wszystkie pola w bieżącym wierszu"))</f>
        <v/>
      </c>
    </row>
    <row r="9" spans="2:25" x14ac:dyDescent="0.25">
      <c r="B9" s="71" t="s">
        <v>140</v>
      </c>
      <c r="C9" s="72" t="s">
        <v>44</v>
      </c>
      <c r="D9" s="343"/>
      <c r="E9" s="344"/>
      <c r="F9" s="345"/>
      <c r="G9" s="343"/>
      <c r="H9" s="344"/>
      <c r="I9" s="345"/>
      <c r="J9" s="343"/>
      <c r="K9" s="344"/>
      <c r="L9" s="345"/>
      <c r="M9" s="343"/>
      <c r="N9" s="346"/>
      <c r="O9" s="347"/>
      <c r="P9" s="345"/>
      <c r="Q9" s="343"/>
      <c r="R9" s="346"/>
      <c r="S9" s="346"/>
      <c r="T9" s="348"/>
      <c r="U9" s="343"/>
      <c r="V9" s="346"/>
      <c r="W9" s="346"/>
      <c r="X9" s="348"/>
      <c r="Y9" s="111" t="str">
        <f t="shared" si="0"/>
        <v/>
      </c>
    </row>
    <row r="10" spans="2:25" x14ac:dyDescent="0.25">
      <c r="B10" s="73" t="s">
        <v>141</v>
      </c>
      <c r="C10" s="74" t="s">
        <v>45</v>
      </c>
      <c r="D10" s="343"/>
      <c r="E10" s="344"/>
      <c r="F10" s="345"/>
      <c r="G10" s="343"/>
      <c r="H10" s="344"/>
      <c r="I10" s="345"/>
      <c r="J10" s="343"/>
      <c r="K10" s="344"/>
      <c r="L10" s="345"/>
      <c r="M10" s="343"/>
      <c r="N10" s="346"/>
      <c r="O10" s="347"/>
      <c r="P10" s="345"/>
      <c r="Q10" s="343"/>
      <c r="R10" s="346"/>
      <c r="S10" s="346"/>
      <c r="T10" s="348"/>
      <c r="U10" s="343"/>
      <c r="V10" s="346"/>
      <c r="W10" s="346"/>
      <c r="X10" s="348"/>
      <c r="Y10" s="111" t="str">
        <f t="shared" si="0"/>
        <v/>
      </c>
    </row>
    <row r="11" spans="2:25" x14ac:dyDescent="0.25">
      <c r="B11" s="75" t="s">
        <v>142</v>
      </c>
      <c r="C11" s="72" t="s">
        <v>46</v>
      </c>
      <c r="D11" s="343"/>
      <c r="E11" s="344"/>
      <c r="F11" s="345"/>
      <c r="G11" s="343"/>
      <c r="H11" s="344"/>
      <c r="I11" s="345"/>
      <c r="J11" s="343"/>
      <c r="K11" s="344"/>
      <c r="L11" s="345"/>
      <c r="M11" s="343"/>
      <c r="N11" s="346"/>
      <c r="O11" s="347"/>
      <c r="P11" s="345"/>
      <c r="Q11" s="343"/>
      <c r="R11" s="346"/>
      <c r="S11" s="346"/>
      <c r="T11" s="348"/>
      <c r="U11" s="343"/>
      <c r="V11" s="346"/>
      <c r="W11" s="346"/>
      <c r="X11" s="348"/>
      <c r="Y11" s="111" t="str">
        <f t="shared" si="0"/>
        <v/>
      </c>
    </row>
    <row r="12" spans="2:25" x14ac:dyDescent="0.25">
      <c r="B12" s="73" t="s">
        <v>143</v>
      </c>
      <c r="C12" s="72" t="s">
        <v>48</v>
      </c>
      <c r="D12" s="349"/>
      <c r="E12" s="350"/>
      <c r="F12" s="351"/>
      <c r="G12" s="349"/>
      <c r="H12" s="350"/>
      <c r="I12" s="351"/>
      <c r="J12" s="349"/>
      <c r="K12" s="350"/>
      <c r="L12" s="351"/>
      <c r="M12" s="349"/>
      <c r="N12" s="352"/>
      <c r="O12" s="353"/>
      <c r="P12" s="351"/>
      <c r="Q12" s="349"/>
      <c r="R12" s="353"/>
      <c r="S12" s="352"/>
      <c r="T12" s="354"/>
      <c r="U12" s="349"/>
      <c r="V12" s="353"/>
      <c r="W12" s="352"/>
      <c r="X12" s="354"/>
      <c r="Y12" s="111" t="str">
        <f t="shared" si="0"/>
        <v/>
      </c>
    </row>
    <row r="13" spans="2:25" ht="30" x14ac:dyDescent="0.25">
      <c r="B13" s="71" t="s">
        <v>144</v>
      </c>
      <c r="C13" s="74" t="s">
        <v>47</v>
      </c>
      <c r="D13" s="343"/>
      <c r="E13" s="344"/>
      <c r="F13" s="345"/>
      <c r="G13" s="343"/>
      <c r="H13" s="344"/>
      <c r="I13" s="345"/>
      <c r="J13" s="343"/>
      <c r="K13" s="344"/>
      <c r="L13" s="345"/>
      <c r="M13" s="343"/>
      <c r="N13" s="346"/>
      <c r="O13" s="347"/>
      <c r="P13" s="345"/>
      <c r="Q13" s="343"/>
      <c r="R13" s="346"/>
      <c r="S13" s="346"/>
      <c r="T13" s="348"/>
      <c r="U13" s="343"/>
      <c r="V13" s="346"/>
      <c r="W13" s="346"/>
      <c r="X13" s="348"/>
      <c r="Y13" s="111" t="str">
        <f t="shared" si="0"/>
        <v/>
      </c>
    </row>
    <row r="14" spans="2:25" ht="15.75" thickBot="1" x14ac:dyDescent="0.3">
      <c r="B14" s="73" t="s">
        <v>145</v>
      </c>
      <c r="C14" s="77" t="s">
        <v>22</v>
      </c>
      <c r="D14" s="355"/>
      <c r="E14" s="356"/>
      <c r="F14" s="357"/>
      <c r="G14" s="355"/>
      <c r="H14" s="356"/>
      <c r="I14" s="358"/>
      <c r="J14" s="355"/>
      <c r="K14" s="356"/>
      <c r="L14" s="357"/>
      <c r="M14" s="355"/>
      <c r="N14" s="359"/>
      <c r="O14" s="360"/>
      <c r="P14" s="357"/>
      <c r="Q14" s="355"/>
      <c r="R14" s="359"/>
      <c r="S14" s="359"/>
      <c r="T14" s="361"/>
      <c r="U14" s="355"/>
      <c r="V14" s="359"/>
      <c r="W14" s="359"/>
      <c r="X14" s="361"/>
      <c r="Y14" s="111" t="str">
        <f t="shared" si="0"/>
        <v/>
      </c>
    </row>
    <row r="15" spans="2:25" ht="15.75" thickBot="1" x14ac:dyDescent="0.3">
      <c r="B15" s="27" t="s">
        <v>146</v>
      </c>
      <c r="C15" s="26" t="s">
        <v>21</v>
      </c>
      <c r="D15" s="362"/>
      <c r="E15" s="363"/>
      <c r="F15" s="364"/>
      <c r="G15" s="365"/>
      <c r="H15" s="366"/>
      <c r="I15" s="364"/>
      <c r="J15" s="365"/>
      <c r="K15" s="366"/>
      <c r="L15" s="364"/>
      <c r="M15" s="365"/>
      <c r="N15" s="367"/>
      <c r="O15" s="366"/>
      <c r="P15" s="364"/>
      <c r="Q15" s="362"/>
      <c r="R15" s="367"/>
      <c r="S15" s="367"/>
      <c r="T15" s="368"/>
      <c r="U15" s="362"/>
      <c r="V15" s="367"/>
      <c r="W15" s="367"/>
      <c r="X15" s="368"/>
      <c r="Y15" s="111" t="str">
        <f t="shared" si="0"/>
        <v/>
      </c>
    </row>
    <row r="17" spans="3:24" x14ac:dyDescent="0.25">
      <c r="C17" s="2" t="s">
        <v>1885</v>
      </c>
    </row>
    <row r="18" spans="3:24" x14ac:dyDescent="0.25">
      <c r="C18" s="112" t="s">
        <v>146</v>
      </c>
      <c r="D18" s="113" t="str">
        <f>IF(COUNTBLANK(D8:D15)=8, "", IF(D15=SUM(D8:D14),"OK","Błąd"))</f>
        <v/>
      </c>
      <c r="E18" s="113" t="str">
        <f>IF(COUNTBLANK(E8:E15)=8, "", IF(E15=SUM(E8:E14),"OK","Błąd"))</f>
        <v/>
      </c>
      <c r="F18" s="113" t="str">
        <f t="shared" ref="F18:X18" si="1">IF(COUNTBLANK(F8:F15)=8, "", IF(F15=SUM(F8:F14),"OK","Błąd"))</f>
        <v/>
      </c>
      <c r="G18" s="113" t="str">
        <f t="shared" si="1"/>
        <v/>
      </c>
      <c r="H18" s="113" t="str">
        <f t="shared" si="1"/>
        <v/>
      </c>
      <c r="I18" s="113" t="str">
        <f t="shared" si="1"/>
        <v/>
      </c>
      <c r="J18" s="113" t="str">
        <f t="shared" si="1"/>
        <v/>
      </c>
      <c r="K18" s="113" t="str">
        <f t="shared" si="1"/>
        <v/>
      </c>
      <c r="L18" s="113" t="str">
        <f t="shared" si="1"/>
        <v/>
      </c>
      <c r="M18" s="113" t="str">
        <f t="shared" si="1"/>
        <v/>
      </c>
      <c r="N18" s="113" t="str">
        <f t="shared" si="1"/>
        <v/>
      </c>
      <c r="O18" s="113" t="str">
        <f t="shared" si="1"/>
        <v/>
      </c>
      <c r="P18" s="113" t="str">
        <f t="shared" si="1"/>
        <v/>
      </c>
      <c r="Q18" s="113" t="str">
        <f t="shared" si="1"/>
        <v/>
      </c>
      <c r="R18" s="113" t="str">
        <f t="shared" si="1"/>
        <v/>
      </c>
      <c r="S18" s="113" t="str">
        <f t="shared" si="1"/>
        <v/>
      </c>
      <c r="T18" s="113" t="str">
        <f t="shared" si="1"/>
        <v/>
      </c>
      <c r="U18" s="113" t="str">
        <f t="shared" si="1"/>
        <v/>
      </c>
      <c r="V18" s="113" t="str">
        <f t="shared" si="1"/>
        <v/>
      </c>
      <c r="W18" s="113" t="str">
        <f t="shared" si="1"/>
        <v/>
      </c>
      <c r="X18" s="113" t="str">
        <f t="shared" si="1"/>
        <v/>
      </c>
    </row>
    <row r="19" spans="3:24" x14ac:dyDescent="0.25">
      <c r="C19" s="111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</row>
    <row r="20" spans="3:24" x14ac:dyDescent="0.25">
      <c r="C20" s="15" t="s">
        <v>1908</v>
      </c>
      <c r="D20" s="425" t="str">
        <f>IF(COUNTBLANK(Y8:Y15)=8,"",IF(AND(COUNTIF(Y8:Y15,"Weryfikacja wiersza OK")=8,COUNTIF(D18:X18,"OK")=21),"Arkusz jest zwalidowany poprawnie","Arkusz jest niepoprawny"))</f>
        <v/>
      </c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</row>
    <row r="21" spans="3:24" x14ac:dyDescent="0.25"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</row>
    <row r="22" spans="3:24" x14ac:dyDescent="0.25"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</row>
    <row r="23" spans="3:24" x14ac:dyDescent="0.25"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</row>
  </sheetData>
  <sheetProtection algorithmName="SHA-512" hashValue="h1XwhZuijzSTEo+LbZfrnhuD8DIOxjjXbVxYCxVAkOgH2HvmhIXW15s6MmLb12gSqADT7aypKg6Bryk3OL+SGw==" saltValue="/D8o3yRIjqhqYfuOS+RAGg==" spinCount="100000" sheet="1" formatCells="0" formatColumns="0" formatRows="0"/>
  <mergeCells count="9">
    <mergeCell ref="M5:P5"/>
    <mergeCell ref="Q5:T5"/>
    <mergeCell ref="U5:X5"/>
    <mergeCell ref="M4:X4"/>
    <mergeCell ref="B4:C7"/>
    <mergeCell ref="D4:L4"/>
    <mergeCell ref="D5:F5"/>
    <mergeCell ref="G5:I5"/>
    <mergeCell ref="J5:L5"/>
  </mergeCells>
  <conditionalFormatting sqref="Y8:Y15">
    <cfRule type="containsText" dxfId="95" priority="6" operator="containsText" text="Weryfikacja wiersza OK">
      <formula>NOT(ISERROR(SEARCH("Weryfikacja wiersza OK",Y8)))</formula>
    </cfRule>
  </conditionalFormatting>
  <conditionalFormatting sqref="C19">
    <cfRule type="containsText" dxfId="94" priority="2" operator="containsText" text="Arkusz jest zwalidowany poprawnie">
      <formula>NOT(ISERROR(SEARCH("Arkusz jest zwalidowany poprawnie",C19)))</formula>
    </cfRule>
    <cfRule type="containsText" dxfId="93" priority="3" operator="containsText" text="Arkusz zwalidowany poprawnie">
      <formula>NOT(ISERROR(SEARCH("Arkusz zwalidowany poprawnie",C19)))</formula>
    </cfRule>
    <cfRule type="containsText" dxfId="92" priority="4" operator="containsText" text="Arkusz zweryfikowany poprawnie">
      <formula>NOT(ISERROR(SEARCH("Arkusz zweryfikowany poprawnie",C19)))</formula>
    </cfRule>
  </conditionalFormatting>
  <conditionalFormatting sqref="D18:X18">
    <cfRule type="containsText" dxfId="91" priority="5" operator="containsText" text="OK">
      <formula>NOT(ISERROR(SEARCH("OK",D18)))</formula>
    </cfRule>
  </conditionalFormatting>
  <conditionalFormatting sqref="D20">
    <cfRule type="containsText" dxfId="90" priority="1" operator="containsText" text="Arkusz jest zwalidowany poprawnie">
      <formula>NOT(ISERROR(SEARCH("Arkusz jest zwalidowany poprawnie",D20)))</formula>
    </cfRule>
  </conditionalFormatting>
  <pageMargins left="0.7" right="0.7" top="0.75" bottom="0.75" header="0.3" footer="0.3"/>
  <pageSetup paperSize="9" scale="52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20"/>
  <sheetViews>
    <sheetView zoomScale="85" zoomScaleNormal="85" workbookViewId="0">
      <selection activeCell="I36" sqref="I36"/>
    </sheetView>
  </sheetViews>
  <sheetFormatPr defaultRowHeight="15" x14ac:dyDescent="0.25"/>
  <cols>
    <col min="2" max="2" width="10.7109375" customWidth="1"/>
    <col min="3" max="3" width="23" customWidth="1"/>
    <col min="4" max="13" width="13.7109375" customWidth="1"/>
    <col min="14" max="14" width="16.7109375" customWidth="1"/>
    <col min="15" max="17" width="13.7109375" customWidth="1"/>
    <col min="18" max="18" width="15.7109375" customWidth="1"/>
    <col min="19" max="21" width="13.7109375" customWidth="1"/>
    <col min="22" max="22" width="15.85546875" customWidth="1"/>
    <col min="23" max="24" width="13.7109375" customWidth="1"/>
    <col min="25" max="25" width="15.85546875" customWidth="1"/>
  </cols>
  <sheetData>
    <row r="1" spans="2:25" ht="15.75" x14ac:dyDescent="0.25">
      <c r="B1" s="1" t="s">
        <v>0</v>
      </c>
      <c r="I1" s="2" t="s">
        <v>1659</v>
      </c>
    </row>
    <row r="2" spans="2:25" ht="18.75" customHeight="1" x14ac:dyDescent="0.25">
      <c r="B2" s="580" t="s">
        <v>922</v>
      </c>
      <c r="C2" s="580"/>
      <c r="D2" s="580"/>
      <c r="E2" s="580"/>
      <c r="F2" s="580"/>
      <c r="G2" s="580"/>
      <c r="H2" s="580"/>
      <c r="I2" s="580"/>
      <c r="J2" s="580"/>
      <c r="K2" s="580"/>
      <c r="L2" s="580"/>
      <c r="M2" s="580"/>
      <c r="N2" s="580"/>
      <c r="O2" s="580"/>
      <c r="P2" s="580"/>
      <c r="Q2" s="580"/>
      <c r="R2" s="580"/>
      <c r="S2" s="580"/>
      <c r="T2" s="580"/>
      <c r="U2" s="580"/>
      <c r="V2" s="580"/>
      <c r="W2" s="580"/>
      <c r="X2" s="580"/>
    </row>
    <row r="3" spans="2:25" ht="18.75" customHeight="1" thickBot="1" x14ac:dyDescent="0.3">
      <c r="B3" s="580"/>
      <c r="C3" s="580"/>
      <c r="D3" s="631"/>
      <c r="E3" s="631"/>
      <c r="F3" s="631"/>
      <c r="G3" s="631"/>
      <c r="H3" s="631"/>
      <c r="I3" s="631"/>
      <c r="J3" s="631"/>
      <c r="K3" s="631"/>
      <c r="L3" s="631"/>
      <c r="M3" s="631"/>
      <c r="N3" s="631"/>
      <c r="O3" s="631"/>
      <c r="P3" s="631"/>
      <c r="Q3" s="631"/>
      <c r="R3" s="631"/>
      <c r="S3" s="631"/>
      <c r="T3" s="631"/>
      <c r="U3" s="580"/>
      <c r="V3" s="580"/>
      <c r="W3" s="580"/>
      <c r="X3" s="580"/>
    </row>
    <row r="4" spans="2:25" ht="15.75" customHeight="1" thickBot="1" x14ac:dyDescent="0.3">
      <c r="B4" s="957"/>
      <c r="C4" s="958"/>
      <c r="D4" s="963" t="s">
        <v>917</v>
      </c>
      <c r="E4" s="964"/>
      <c r="F4" s="965"/>
      <c r="G4" s="965"/>
      <c r="H4" s="965"/>
      <c r="I4" s="965"/>
      <c r="J4" s="965"/>
      <c r="K4" s="965"/>
      <c r="L4" s="966"/>
      <c r="M4" s="954" t="s">
        <v>921</v>
      </c>
      <c r="N4" s="955"/>
      <c r="O4" s="955"/>
      <c r="P4" s="955"/>
      <c r="Q4" s="955"/>
      <c r="R4" s="955"/>
      <c r="S4" s="955"/>
      <c r="T4" s="955"/>
      <c r="U4" s="955"/>
      <c r="V4" s="955"/>
      <c r="W4" s="955"/>
      <c r="X4" s="956"/>
    </row>
    <row r="5" spans="2:25" ht="68.25" customHeight="1" thickBot="1" x14ac:dyDescent="0.3">
      <c r="B5" s="959"/>
      <c r="C5" s="960"/>
      <c r="D5" s="954" t="s">
        <v>919</v>
      </c>
      <c r="E5" s="955"/>
      <c r="F5" s="956"/>
      <c r="G5" s="963" t="s">
        <v>918</v>
      </c>
      <c r="H5" s="964"/>
      <c r="I5" s="967"/>
      <c r="J5" s="963" t="s">
        <v>920</v>
      </c>
      <c r="K5" s="964"/>
      <c r="L5" s="967"/>
      <c r="M5" s="954" t="s">
        <v>1692</v>
      </c>
      <c r="N5" s="955"/>
      <c r="O5" s="955"/>
      <c r="P5" s="956"/>
      <c r="Q5" s="954" t="s">
        <v>1693</v>
      </c>
      <c r="R5" s="955"/>
      <c r="S5" s="955"/>
      <c r="T5" s="956"/>
      <c r="U5" s="954" t="s">
        <v>1694</v>
      </c>
      <c r="V5" s="955"/>
      <c r="W5" s="955"/>
      <c r="X5" s="956"/>
    </row>
    <row r="6" spans="2:25" ht="45.75" thickBot="1" x14ac:dyDescent="0.3">
      <c r="B6" s="959"/>
      <c r="C6" s="960"/>
      <c r="D6" s="57" t="s">
        <v>42</v>
      </c>
      <c r="E6" s="61" t="s">
        <v>17</v>
      </c>
      <c r="F6" s="58" t="s">
        <v>10</v>
      </c>
      <c r="G6" s="59" t="s">
        <v>42</v>
      </c>
      <c r="H6" s="62" t="s">
        <v>17</v>
      </c>
      <c r="I6" s="58" t="s">
        <v>10</v>
      </c>
      <c r="J6" s="59" t="s">
        <v>42</v>
      </c>
      <c r="K6" s="62" t="s">
        <v>17</v>
      </c>
      <c r="L6" s="58" t="s">
        <v>10</v>
      </c>
      <c r="M6" s="59" t="s">
        <v>20</v>
      </c>
      <c r="N6" s="61" t="s">
        <v>23</v>
      </c>
      <c r="O6" s="62" t="s">
        <v>17</v>
      </c>
      <c r="P6" s="58" t="s">
        <v>10</v>
      </c>
      <c r="Q6" s="59" t="s">
        <v>20</v>
      </c>
      <c r="R6" s="61" t="s">
        <v>23</v>
      </c>
      <c r="S6" s="62" t="s">
        <v>17</v>
      </c>
      <c r="T6" s="58" t="s">
        <v>10</v>
      </c>
      <c r="U6" s="57" t="s">
        <v>20</v>
      </c>
      <c r="V6" s="61" t="s">
        <v>23</v>
      </c>
      <c r="W6" s="224" t="s">
        <v>17</v>
      </c>
      <c r="X6" s="58" t="s">
        <v>10</v>
      </c>
    </row>
    <row r="7" spans="2:25" ht="15.75" thickBot="1" x14ac:dyDescent="0.3">
      <c r="B7" s="961"/>
      <c r="C7" s="962"/>
      <c r="D7" s="138" t="s">
        <v>112</v>
      </c>
      <c r="E7" s="134" t="s">
        <v>190</v>
      </c>
      <c r="F7" s="386" t="s">
        <v>113</v>
      </c>
      <c r="G7" s="133" t="s">
        <v>114</v>
      </c>
      <c r="H7" s="134" t="s">
        <v>391</v>
      </c>
      <c r="I7" s="137" t="s">
        <v>115</v>
      </c>
      <c r="J7" s="133" t="s">
        <v>120</v>
      </c>
      <c r="K7" s="388" t="s">
        <v>392</v>
      </c>
      <c r="L7" s="225" t="s">
        <v>116</v>
      </c>
      <c r="M7" s="133" t="s">
        <v>172</v>
      </c>
      <c r="N7" s="136" t="s">
        <v>173</v>
      </c>
      <c r="O7" s="134" t="s">
        <v>174</v>
      </c>
      <c r="P7" s="137" t="s">
        <v>175</v>
      </c>
      <c r="Q7" s="133" t="s">
        <v>176</v>
      </c>
      <c r="R7" s="136" t="s">
        <v>177</v>
      </c>
      <c r="S7" s="134" t="s">
        <v>178</v>
      </c>
      <c r="T7" s="137" t="s">
        <v>179</v>
      </c>
      <c r="U7" s="133" t="s">
        <v>180</v>
      </c>
      <c r="V7" s="134" t="s">
        <v>181</v>
      </c>
      <c r="W7" s="134" t="s">
        <v>203</v>
      </c>
      <c r="X7" s="135" t="s">
        <v>182</v>
      </c>
    </row>
    <row r="8" spans="2:25" x14ac:dyDescent="0.25">
      <c r="B8" s="47" t="s">
        <v>149</v>
      </c>
      <c r="C8" s="78" t="s">
        <v>49</v>
      </c>
      <c r="D8" s="369"/>
      <c r="E8" s="371"/>
      <c r="F8" s="387"/>
      <c r="G8" s="369"/>
      <c r="H8" s="371"/>
      <c r="I8" s="387"/>
      <c r="J8" s="369"/>
      <c r="K8" s="340"/>
      <c r="L8" s="387"/>
      <c r="M8" s="369"/>
      <c r="N8" s="371"/>
      <c r="O8" s="371"/>
      <c r="P8" s="370"/>
      <c r="Q8" s="369"/>
      <c r="R8" s="371"/>
      <c r="S8" s="371"/>
      <c r="T8" s="370"/>
      <c r="U8" s="369"/>
      <c r="V8" s="371"/>
      <c r="W8" s="371"/>
      <c r="X8" s="370"/>
      <c r="Y8" s="95" t="str">
        <f>IF(COUNTBLANK(D8:X8)=21,"",IF(COUNTBLANK(D8:X8)=0, "Weryfikacja wiersza OK", "Należy wypełnić wszystkie pola w bieżącym wierszu"))</f>
        <v/>
      </c>
    </row>
    <row r="9" spans="2:25" x14ac:dyDescent="0.25">
      <c r="B9" s="48" t="s">
        <v>150</v>
      </c>
      <c r="C9" s="79" t="s">
        <v>50</v>
      </c>
      <c r="D9" s="355"/>
      <c r="E9" s="359"/>
      <c r="F9" s="361"/>
      <c r="G9" s="355"/>
      <c r="H9" s="359"/>
      <c r="I9" s="361"/>
      <c r="J9" s="355"/>
      <c r="K9" s="359"/>
      <c r="L9" s="361"/>
      <c r="M9" s="355"/>
      <c r="N9" s="359"/>
      <c r="O9" s="359"/>
      <c r="P9" s="357"/>
      <c r="Q9" s="355"/>
      <c r="R9" s="359"/>
      <c r="S9" s="359"/>
      <c r="T9" s="357"/>
      <c r="U9" s="355"/>
      <c r="V9" s="359"/>
      <c r="W9" s="359"/>
      <c r="X9" s="357"/>
      <c r="Y9" s="95" t="str">
        <f>IF(COUNTBLANK(D9:X9)=21,"",IF(COUNTBLANK(D9:X9)=0, "Weryfikacja wiersza OK", "Należy wypełnić wszystkie pola w bieżącym wierszu"))</f>
        <v/>
      </c>
    </row>
    <row r="10" spans="2:25" x14ac:dyDescent="0.25">
      <c r="B10" s="47" t="s">
        <v>151</v>
      </c>
      <c r="C10" s="78" t="s">
        <v>63</v>
      </c>
      <c r="D10" s="343"/>
      <c r="E10" s="346"/>
      <c r="F10" s="348"/>
      <c r="G10" s="343"/>
      <c r="H10" s="346"/>
      <c r="I10" s="348"/>
      <c r="J10" s="343"/>
      <c r="K10" s="346"/>
      <c r="L10" s="348"/>
      <c r="M10" s="343"/>
      <c r="N10" s="346"/>
      <c r="O10" s="346"/>
      <c r="P10" s="345"/>
      <c r="Q10" s="343"/>
      <c r="R10" s="346"/>
      <c r="S10" s="346"/>
      <c r="T10" s="345"/>
      <c r="U10" s="343"/>
      <c r="V10" s="346"/>
      <c r="W10" s="346"/>
      <c r="X10" s="345"/>
      <c r="Y10" s="95" t="str">
        <f>IF(COUNTBLANK(D10:X10)=21,"",IF(COUNTBLANK(D10:X10)=0, "Weryfikacja wiersza OK", "Należy wypełnić wszystkie pola w bieżącym wierszu"))</f>
        <v/>
      </c>
    </row>
    <row r="11" spans="2:25" x14ac:dyDescent="0.25">
      <c r="B11" s="80" t="s">
        <v>221</v>
      </c>
      <c r="C11" s="76" t="s">
        <v>1329</v>
      </c>
      <c r="D11" s="349"/>
      <c r="E11" s="352"/>
      <c r="F11" s="354"/>
      <c r="G11" s="349"/>
      <c r="H11" s="352"/>
      <c r="I11" s="354"/>
      <c r="J11" s="349"/>
      <c r="K11" s="352"/>
      <c r="L11" s="354"/>
      <c r="M11" s="349"/>
      <c r="N11" s="352"/>
      <c r="O11" s="352"/>
      <c r="P11" s="351"/>
      <c r="Q11" s="349"/>
      <c r="R11" s="352"/>
      <c r="S11" s="352"/>
      <c r="T11" s="351"/>
      <c r="U11" s="349"/>
      <c r="V11" s="352"/>
      <c r="W11" s="352"/>
      <c r="X11" s="351"/>
      <c r="Y11" s="95" t="str">
        <f>IF(COUNTBLANK(D11:X11)=21,"",IF(COUNTBLANK(D11:X11)=0, "Weryfikacja wiersza OK","Należy wypełnić wszystkie pola w bieżącym wierszu"))</f>
        <v/>
      </c>
    </row>
    <row r="12" spans="2:25" x14ac:dyDescent="0.25">
      <c r="B12" s="47" t="s">
        <v>152</v>
      </c>
      <c r="C12" s="78" t="s">
        <v>52</v>
      </c>
      <c r="D12" s="343"/>
      <c r="E12" s="346"/>
      <c r="F12" s="348"/>
      <c r="G12" s="343"/>
      <c r="H12" s="346"/>
      <c r="I12" s="348"/>
      <c r="J12" s="343"/>
      <c r="K12" s="346"/>
      <c r="L12" s="348"/>
      <c r="M12" s="343"/>
      <c r="N12" s="346"/>
      <c r="O12" s="346"/>
      <c r="P12" s="345"/>
      <c r="Q12" s="343"/>
      <c r="R12" s="346"/>
      <c r="S12" s="346"/>
      <c r="T12" s="345"/>
      <c r="U12" s="343"/>
      <c r="V12" s="346"/>
      <c r="W12" s="346"/>
      <c r="X12" s="345"/>
      <c r="Y12" s="95" t="str">
        <f>IF(COUNTBLANK(D12:X12)=21,"",IF(COUNTBLANK(D12:X12)=0, "Weryfikacja wiersza OK", "Należy wypełnić wszystkie pola w bieżącym wierszu"))</f>
        <v/>
      </c>
    </row>
    <row r="13" spans="2:25" x14ac:dyDescent="0.25">
      <c r="B13" s="48" t="s">
        <v>153</v>
      </c>
      <c r="C13" s="79" t="s">
        <v>51</v>
      </c>
      <c r="D13" s="355"/>
      <c r="E13" s="359"/>
      <c r="F13" s="361"/>
      <c r="G13" s="355"/>
      <c r="H13" s="359"/>
      <c r="I13" s="361"/>
      <c r="J13" s="355"/>
      <c r="K13" s="359"/>
      <c r="L13" s="361"/>
      <c r="M13" s="355"/>
      <c r="N13" s="359"/>
      <c r="O13" s="359"/>
      <c r="P13" s="357"/>
      <c r="Q13" s="355"/>
      <c r="R13" s="359"/>
      <c r="S13" s="359"/>
      <c r="T13" s="357"/>
      <c r="U13" s="355"/>
      <c r="V13" s="359"/>
      <c r="W13" s="359"/>
      <c r="X13" s="357"/>
      <c r="Y13" s="95" t="str">
        <f>IF(COUNTBLANK(D13:X13)=21,"",IF(COUNTBLANK(D13:X13)=0, "Weryfikacja wiersza OK", "Należy wypełnić wszystkie pola w bieżącym wierszu"))</f>
        <v/>
      </c>
    </row>
    <row r="14" spans="2:25" ht="15.75" thickBot="1" x14ac:dyDescent="0.3">
      <c r="B14" s="47" t="s">
        <v>154</v>
      </c>
      <c r="C14" s="78" t="s">
        <v>22</v>
      </c>
      <c r="D14" s="372"/>
      <c r="E14" s="346"/>
      <c r="F14" s="348"/>
      <c r="G14" s="372"/>
      <c r="H14" s="346"/>
      <c r="I14" s="348"/>
      <c r="J14" s="372"/>
      <c r="K14" s="346"/>
      <c r="L14" s="348"/>
      <c r="M14" s="343"/>
      <c r="N14" s="373"/>
      <c r="O14" s="373"/>
      <c r="P14" s="345"/>
      <c r="Q14" s="372"/>
      <c r="R14" s="373"/>
      <c r="S14" s="373"/>
      <c r="T14" s="345"/>
      <c r="U14" s="372"/>
      <c r="V14" s="373"/>
      <c r="W14" s="373"/>
      <c r="X14" s="345"/>
      <c r="Y14" s="95" t="str">
        <f>IF(COUNTBLANK(D14:X14)=21,"",IF(COUNTBLANK(D14:X14)=0, "Weryfikacja wiersza OK", "Należy wypełnić wszystkie pola w bieżącym wierszu"))</f>
        <v/>
      </c>
    </row>
    <row r="15" spans="2:25" ht="15.75" thickBot="1" x14ac:dyDescent="0.3">
      <c r="B15" s="27" t="s">
        <v>155</v>
      </c>
      <c r="C15" s="27" t="s">
        <v>21</v>
      </c>
      <c r="D15" s="365"/>
      <c r="E15" s="367"/>
      <c r="F15" s="368"/>
      <c r="G15" s="365"/>
      <c r="H15" s="367"/>
      <c r="I15" s="368"/>
      <c r="J15" s="365"/>
      <c r="K15" s="367"/>
      <c r="L15" s="368"/>
      <c r="M15" s="365"/>
      <c r="N15" s="367"/>
      <c r="O15" s="367"/>
      <c r="P15" s="364"/>
      <c r="Q15" s="365"/>
      <c r="R15" s="367"/>
      <c r="S15" s="367"/>
      <c r="T15" s="364"/>
      <c r="U15" s="365"/>
      <c r="V15" s="367"/>
      <c r="W15" s="367"/>
      <c r="X15" s="364"/>
      <c r="Y15" s="95" t="str">
        <f>IF(COUNTBLANK(D15:X15)=21,"",IF(COUNTBLANK(D15:X15)=0, "Weryfikacja wiersza OK", "Należy wypełnić wszystkie pola w bieżącym wierszu"))</f>
        <v/>
      </c>
    </row>
    <row r="17" spans="3:24" x14ac:dyDescent="0.25">
      <c r="C17" s="2" t="s">
        <v>1885</v>
      </c>
    </row>
    <row r="18" spans="3:24" x14ac:dyDescent="0.25">
      <c r="C18" s="115" t="s">
        <v>155</v>
      </c>
      <c r="D18" s="95" t="str">
        <f>IF(COUNTBLANK(D8:D15)=8,"",IF(D11&lt;=D10,IF(D11&lt;=D10,IF(D15=D8+D9+D10+D12+D13+D14,"OK","Błąd"),"Wartość w pozycji NKIP04.3.1 jest wieksza niż wartość NKIP04.3"),"Wartość w pozycji NKIP04.3.1 jest większa od NKIP04.3."))</f>
        <v/>
      </c>
      <c r="E18" s="95" t="str">
        <f>IF(COUNTBLANK(E8:E15)=8,"",IF(E11&lt;=E10,IF(E11&lt;=E10,IF(E15=E8+E9+E10+E12+E13+E14,"OK","Błąd"),"Wartość w pozycji NKIP04.3.1 jest wieksza niż wartość NKIP04.3"),"Wartość w pozycji NKIP04.3.1 jest większa od NKIP04.3."))</f>
        <v/>
      </c>
      <c r="F18" s="95" t="str">
        <f t="shared" ref="F18:X18" si="0">IF(COUNTBLANK(F8:F15)=8,"",IF(F11&lt;=F10,IF(F11&lt;=F10,IF(F15=F8+F9+F10+F12+F13+F14,"OK","Błąd"),"Wartość w pozycji NKIP04.3.1 jest wieksza niż wartość NKIP04.3"),"Wartość w pozycji NKIP04.3.1 jest większa od NKIP04.3."))</f>
        <v/>
      </c>
      <c r="G18" s="95" t="str">
        <f t="shared" si="0"/>
        <v/>
      </c>
      <c r="H18" s="95" t="str">
        <f t="shared" si="0"/>
        <v/>
      </c>
      <c r="I18" s="95" t="str">
        <f t="shared" si="0"/>
        <v/>
      </c>
      <c r="J18" s="95" t="str">
        <f t="shared" si="0"/>
        <v/>
      </c>
      <c r="K18" s="95" t="str">
        <f t="shared" si="0"/>
        <v/>
      </c>
      <c r="L18" s="95" t="str">
        <f t="shared" si="0"/>
        <v/>
      </c>
      <c r="M18" s="95" t="str">
        <f t="shared" si="0"/>
        <v/>
      </c>
      <c r="N18" s="95" t="str">
        <f t="shared" si="0"/>
        <v/>
      </c>
      <c r="O18" s="95" t="str">
        <f t="shared" si="0"/>
        <v/>
      </c>
      <c r="P18" s="95" t="str">
        <f t="shared" si="0"/>
        <v/>
      </c>
      <c r="Q18" s="95" t="str">
        <f t="shared" si="0"/>
        <v/>
      </c>
      <c r="R18" s="95" t="str">
        <f t="shared" si="0"/>
        <v/>
      </c>
      <c r="S18" s="95" t="str">
        <f t="shared" si="0"/>
        <v/>
      </c>
      <c r="T18" s="95" t="str">
        <f t="shared" si="0"/>
        <v/>
      </c>
      <c r="U18" s="95" t="str">
        <f t="shared" si="0"/>
        <v/>
      </c>
      <c r="V18" s="95" t="str">
        <f t="shared" si="0"/>
        <v/>
      </c>
      <c r="W18" s="95" t="str">
        <f t="shared" si="0"/>
        <v/>
      </c>
      <c r="X18" s="95" t="str">
        <f t="shared" si="0"/>
        <v/>
      </c>
    </row>
    <row r="19" spans="3:24" x14ac:dyDescent="0.25">
      <c r="C19" s="95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</row>
    <row r="20" spans="3:24" x14ac:dyDescent="0.25">
      <c r="C20" s="15" t="s">
        <v>1908</v>
      </c>
      <c r="D20" s="425" t="str">
        <f>IF(COUNTBLANK(Y8:Y15)=8,"",IF(AND(COUNTIF(Y8:Y15,"Weryfikacja wiersza OK")=8,COUNTIF(D18:X18,"OK")=21),"Arkusz jest zwalidowany poprawnie","Arkusz jest niepoprawny"))</f>
        <v/>
      </c>
    </row>
  </sheetData>
  <sheetProtection algorithmName="SHA-512" hashValue="Jj7a90MFPzVmItci7bVOQF4h/OUCC26BR/aQQIbko0kHFeOF6kmpLct7HgnMDUyj500NRng13av1O17Ul1u/mw==" saltValue="RZRds5WPzdLRwg8dUROOmQ==" spinCount="100000" sheet="1" formatCells="0" formatColumns="0" formatRows="0"/>
  <mergeCells count="9">
    <mergeCell ref="M5:P5"/>
    <mergeCell ref="Q5:T5"/>
    <mergeCell ref="M4:X4"/>
    <mergeCell ref="U5:X5"/>
    <mergeCell ref="B4:C7"/>
    <mergeCell ref="D4:L4"/>
    <mergeCell ref="D5:F5"/>
    <mergeCell ref="G5:I5"/>
    <mergeCell ref="J5:L5"/>
  </mergeCells>
  <conditionalFormatting sqref="Y8:Y15">
    <cfRule type="containsText" dxfId="89" priority="8" operator="containsText" text="Weryfikacja wiersza OK">
      <formula>NOT(ISERROR(SEARCH("Weryfikacja wiersza OK",Y8)))</formula>
    </cfRule>
  </conditionalFormatting>
  <conditionalFormatting sqref="C19">
    <cfRule type="containsText" dxfId="88" priority="2" operator="containsText" text="Arkusz jest zwalidowany poprawnie">
      <formula>NOT(ISERROR(SEARCH("Arkusz jest zwalidowany poprawnie",C19)))</formula>
    </cfRule>
  </conditionalFormatting>
  <conditionalFormatting sqref="D18:X18">
    <cfRule type="containsText" dxfId="87" priority="4" operator="containsText" text="OK">
      <formula>NOT(ISERROR(SEARCH("OK",D18)))</formula>
    </cfRule>
  </conditionalFormatting>
  <conditionalFormatting sqref="C19:E19">
    <cfRule type="containsText" dxfId="86" priority="3" operator="containsText" text="Arkusz zwalidowany poprawnie">
      <formula>NOT(ISERROR(SEARCH("Arkusz zwalidowany poprawnie",C19)))</formula>
    </cfRule>
  </conditionalFormatting>
  <conditionalFormatting sqref="D20">
    <cfRule type="containsText" dxfId="85" priority="1" operator="containsText" text="Arkusz jest zwalidowany poprawnie">
      <formula>NOT(ISERROR(SEARCH("Arkusz jest zwalidowany poprawnie",D20)))</formula>
    </cfRule>
  </conditionalFormatting>
  <pageMargins left="0.7" right="0.7" top="0.75" bottom="0.75" header="0.3" footer="0.3"/>
  <ignoredErrors>
    <ignoredError sqref="Y11" formula="1"/>
  </ignoredError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48"/>
  <sheetViews>
    <sheetView zoomScale="80" zoomScaleNormal="80" workbookViewId="0">
      <selection activeCell="F11" sqref="F11"/>
    </sheetView>
  </sheetViews>
  <sheetFormatPr defaultRowHeight="15" x14ac:dyDescent="0.25"/>
  <cols>
    <col min="2" max="2" width="13.7109375" customWidth="1"/>
    <col min="3" max="3" width="65" bestFit="1" customWidth="1"/>
    <col min="4" max="12" width="13.7109375" customWidth="1"/>
    <col min="13" max="13" width="15" customWidth="1"/>
    <col min="14" max="15" width="13.7109375" customWidth="1"/>
    <col min="16" max="16" width="52.42578125" bestFit="1" customWidth="1"/>
    <col min="17" max="17" width="21.140625" customWidth="1"/>
  </cols>
  <sheetData>
    <row r="1" spans="2:17" ht="15.75" x14ac:dyDescent="0.25">
      <c r="B1" s="1" t="s">
        <v>0</v>
      </c>
      <c r="G1" s="2" t="s">
        <v>1659</v>
      </c>
    </row>
    <row r="2" spans="2:17" x14ac:dyDescent="0.25">
      <c r="B2" s="580" t="s">
        <v>923</v>
      </c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</row>
    <row r="3" spans="2:17" ht="15.75" thickBot="1" x14ac:dyDescent="0.3"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</row>
    <row r="4" spans="2:17" x14ac:dyDescent="0.25">
      <c r="B4" s="968"/>
      <c r="C4" s="969"/>
      <c r="D4" s="974" t="s">
        <v>772</v>
      </c>
      <c r="E4" s="975"/>
      <c r="F4" s="975"/>
      <c r="G4" s="975"/>
      <c r="H4" s="975"/>
      <c r="I4" s="975"/>
      <c r="J4" s="975"/>
      <c r="K4" s="975"/>
      <c r="L4" s="976"/>
      <c r="M4" s="977" t="s">
        <v>924</v>
      </c>
      <c r="N4" s="975" t="s">
        <v>17</v>
      </c>
      <c r="O4" s="976" t="s">
        <v>10</v>
      </c>
    </row>
    <row r="5" spans="2:17" ht="120" x14ac:dyDescent="0.25">
      <c r="B5" s="970"/>
      <c r="C5" s="971"/>
      <c r="D5" s="632" t="s">
        <v>925</v>
      </c>
      <c r="E5" s="624" t="s">
        <v>926</v>
      </c>
      <c r="F5" s="624" t="s">
        <v>927</v>
      </c>
      <c r="G5" s="624" t="s">
        <v>928</v>
      </c>
      <c r="H5" s="624" t="s">
        <v>929</v>
      </c>
      <c r="I5" s="624" t="s">
        <v>930</v>
      </c>
      <c r="J5" s="624" t="s">
        <v>931</v>
      </c>
      <c r="K5" s="624" t="s">
        <v>22</v>
      </c>
      <c r="L5" s="625" t="s">
        <v>73</v>
      </c>
      <c r="M5" s="978"/>
      <c r="N5" s="979"/>
      <c r="O5" s="980"/>
    </row>
    <row r="6" spans="2:17" ht="15.75" thickBot="1" x14ac:dyDescent="0.3">
      <c r="B6" s="972"/>
      <c r="C6" s="973"/>
      <c r="D6" s="560" t="s">
        <v>112</v>
      </c>
      <c r="E6" s="528" t="s">
        <v>113</v>
      </c>
      <c r="F6" s="528" t="s">
        <v>114</v>
      </c>
      <c r="G6" s="528" t="s">
        <v>115</v>
      </c>
      <c r="H6" s="528" t="s">
        <v>120</v>
      </c>
      <c r="I6" s="528" t="s">
        <v>116</v>
      </c>
      <c r="J6" s="528" t="s">
        <v>172</v>
      </c>
      <c r="K6" s="528" t="s">
        <v>173</v>
      </c>
      <c r="L6" s="526" t="s">
        <v>174</v>
      </c>
      <c r="M6" s="525" t="s">
        <v>175</v>
      </c>
      <c r="N6" s="528" t="s">
        <v>176</v>
      </c>
      <c r="O6" s="526" t="s">
        <v>177</v>
      </c>
      <c r="Q6" s="2" t="s">
        <v>1885</v>
      </c>
    </row>
    <row r="7" spans="2:17" x14ac:dyDescent="0.25">
      <c r="B7" s="504" t="s">
        <v>932</v>
      </c>
      <c r="C7" s="499" t="s">
        <v>917</v>
      </c>
      <c r="D7" s="756"/>
      <c r="E7" s="757"/>
      <c r="F7" s="757"/>
      <c r="G7" s="757"/>
      <c r="H7" s="757"/>
      <c r="I7" s="757"/>
      <c r="J7" s="757"/>
      <c r="K7" s="757"/>
      <c r="L7" s="758"/>
      <c r="M7" s="756"/>
      <c r="N7" s="757"/>
      <c r="O7" s="758"/>
      <c r="P7" s="426" t="str">
        <f>IF(COUNTBLANK(D7:O7)=12,"",IF(COUNTBLANK(D7:O7)=0, "Weryfikacja wiersza OK", "Należy wypełnić wszystkie pola w bieżącym wierszu"))</f>
        <v/>
      </c>
      <c r="Q7" s="425" t="str">
        <f>IF(L7="","",IF(ROUND(SUM(E7:K7),2)=ROUND(L7,2),"OK","Błąd sumy częściowej"))</f>
        <v/>
      </c>
    </row>
    <row r="8" spans="2:17" x14ac:dyDescent="0.25">
      <c r="B8" s="466" t="s">
        <v>933</v>
      </c>
      <c r="C8" s="468" t="s">
        <v>43</v>
      </c>
      <c r="D8" s="749"/>
      <c r="E8" s="739"/>
      <c r="F8" s="739"/>
      <c r="G8" s="739"/>
      <c r="H8" s="739"/>
      <c r="I8" s="739"/>
      <c r="J8" s="739"/>
      <c r="K8" s="739"/>
      <c r="L8" s="731"/>
      <c r="M8" s="749"/>
      <c r="N8" s="739"/>
      <c r="O8" s="731"/>
      <c r="P8" s="426" t="str">
        <f t="shared" ref="P8:P39" si="0">IF(COUNTBLANK(D8:O8)=12,"",IF(COUNTBLANK(D8:O8)=0, "Weryfikacja wiersza OK", "Należy wypełnić wszystkie pola w bieżącym wierszu"))</f>
        <v/>
      </c>
      <c r="Q8" s="425" t="str">
        <f t="shared" ref="Q8:Q39" si="1">IF(L8="","",IF(ROUND(SUM(E8:K8),2)=ROUND(L8,2),"OK","Błąd sumy częściowej"))</f>
        <v/>
      </c>
    </row>
    <row r="9" spans="2:17" x14ac:dyDescent="0.25">
      <c r="B9" s="466" t="s">
        <v>934</v>
      </c>
      <c r="C9" s="468" t="s">
        <v>44</v>
      </c>
      <c r="D9" s="749"/>
      <c r="E9" s="739"/>
      <c r="F9" s="739"/>
      <c r="G9" s="739"/>
      <c r="H9" s="739"/>
      <c r="I9" s="739"/>
      <c r="J9" s="739"/>
      <c r="K9" s="739"/>
      <c r="L9" s="731"/>
      <c r="M9" s="749"/>
      <c r="N9" s="739"/>
      <c r="O9" s="731"/>
      <c r="P9" s="426" t="str">
        <f t="shared" si="0"/>
        <v/>
      </c>
      <c r="Q9" s="425" t="str">
        <f t="shared" si="1"/>
        <v/>
      </c>
    </row>
    <row r="10" spans="2:17" x14ac:dyDescent="0.25">
      <c r="B10" s="466" t="s">
        <v>935</v>
      </c>
      <c r="C10" s="468" t="s">
        <v>45</v>
      </c>
      <c r="D10" s="749"/>
      <c r="E10" s="739"/>
      <c r="F10" s="739"/>
      <c r="G10" s="739"/>
      <c r="H10" s="739"/>
      <c r="I10" s="739"/>
      <c r="J10" s="739"/>
      <c r="K10" s="739"/>
      <c r="L10" s="731"/>
      <c r="M10" s="749"/>
      <c r="N10" s="739"/>
      <c r="O10" s="731"/>
      <c r="P10" s="426" t="str">
        <f t="shared" si="0"/>
        <v/>
      </c>
      <c r="Q10" s="425" t="str">
        <f t="shared" si="1"/>
        <v/>
      </c>
    </row>
    <row r="11" spans="2:17" x14ac:dyDescent="0.25">
      <c r="B11" s="466" t="s">
        <v>936</v>
      </c>
      <c r="C11" s="468" t="s">
        <v>46</v>
      </c>
      <c r="D11" s="749"/>
      <c r="E11" s="739"/>
      <c r="F11" s="739"/>
      <c r="G11" s="739"/>
      <c r="H11" s="739"/>
      <c r="I11" s="739"/>
      <c r="J11" s="739"/>
      <c r="K11" s="739"/>
      <c r="L11" s="731"/>
      <c r="M11" s="749"/>
      <c r="N11" s="739"/>
      <c r="O11" s="731"/>
      <c r="P11" s="426" t="str">
        <f t="shared" si="0"/>
        <v/>
      </c>
      <c r="Q11" s="425" t="str">
        <f t="shared" si="1"/>
        <v/>
      </c>
    </row>
    <row r="12" spans="2:17" x14ac:dyDescent="0.25">
      <c r="B12" s="466" t="s">
        <v>937</v>
      </c>
      <c r="C12" s="468" t="s">
        <v>48</v>
      </c>
      <c r="D12" s="749"/>
      <c r="E12" s="739"/>
      <c r="F12" s="739"/>
      <c r="G12" s="739"/>
      <c r="H12" s="739"/>
      <c r="I12" s="739"/>
      <c r="J12" s="739"/>
      <c r="K12" s="739"/>
      <c r="L12" s="731"/>
      <c r="M12" s="749"/>
      <c r="N12" s="739"/>
      <c r="O12" s="731"/>
      <c r="P12" s="426" t="str">
        <f t="shared" si="0"/>
        <v/>
      </c>
      <c r="Q12" s="425" t="str">
        <f t="shared" si="1"/>
        <v/>
      </c>
    </row>
    <row r="13" spans="2:17" x14ac:dyDescent="0.25">
      <c r="B13" s="466" t="s">
        <v>938</v>
      </c>
      <c r="C13" s="468" t="s">
        <v>47</v>
      </c>
      <c r="D13" s="749"/>
      <c r="E13" s="739"/>
      <c r="F13" s="739"/>
      <c r="G13" s="739"/>
      <c r="H13" s="739"/>
      <c r="I13" s="739"/>
      <c r="J13" s="739"/>
      <c r="K13" s="739"/>
      <c r="L13" s="731"/>
      <c r="M13" s="749"/>
      <c r="N13" s="739"/>
      <c r="O13" s="731"/>
      <c r="P13" s="426" t="str">
        <f t="shared" si="0"/>
        <v/>
      </c>
      <c r="Q13" s="425" t="str">
        <f t="shared" si="1"/>
        <v/>
      </c>
    </row>
    <row r="14" spans="2:17" ht="15.75" thickBot="1" x14ac:dyDescent="0.3">
      <c r="B14" s="529" t="s">
        <v>1930</v>
      </c>
      <c r="C14" s="520" t="s">
        <v>22</v>
      </c>
      <c r="D14" s="751"/>
      <c r="E14" s="741"/>
      <c r="F14" s="741"/>
      <c r="G14" s="741"/>
      <c r="H14" s="741"/>
      <c r="I14" s="741"/>
      <c r="J14" s="741"/>
      <c r="K14" s="741"/>
      <c r="L14" s="735"/>
      <c r="M14" s="751"/>
      <c r="N14" s="741"/>
      <c r="O14" s="735"/>
      <c r="P14" s="426" t="str">
        <f t="shared" si="0"/>
        <v/>
      </c>
      <c r="Q14" s="425" t="str">
        <f t="shared" si="1"/>
        <v/>
      </c>
    </row>
    <row r="15" spans="2:17" x14ac:dyDescent="0.25">
      <c r="B15" s="464" t="s">
        <v>939</v>
      </c>
      <c r="C15" s="546" t="s">
        <v>940</v>
      </c>
      <c r="D15" s="756"/>
      <c r="E15" s="757"/>
      <c r="F15" s="757"/>
      <c r="G15" s="757"/>
      <c r="H15" s="757"/>
      <c r="I15" s="757"/>
      <c r="J15" s="757"/>
      <c r="K15" s="757"/>
      <c r="L15" s="758"/>
      <c r="M15" s="756"/>
      <c r="N15" s="757"/>
      <c r="O15" s="758"/>
      <c r="P15" s="426" t="str">
        <f t="shared" si="0"/>
        <v/>
      </c>
      <c r="Q15" s="425" t="str">
        <f t="shared" si="1"/>
        <v/>
      </c>
    </row>
    <row r="16" spans="2:17" x14ac:dyDescent="0.25">
      <c r="B16" s="466" t="s">
        <v>941</v>
      </c>
      <c r="C16" s="468" t="s">
        <v>43</v>
      </c>
      <c r="D16" s="749"/>
      <c r="E16" s="739"/>
      <c r="F16" s="739"/>
      <c r="G16" s="739"/>
      <c r="H16" s="739"/>
      <c r="I16" s="739"/>
      <c r="J16" s="739"/>
      <c r="K16" s="739"/>
      <c r="L16" s="731"/>
      <c r="M16" s="749"/>
      <c r="N16" s="739"/>
      <c r="O16" s="731"/>
      <c r="P16" s="426" t="str">
        <f t="shared" si="0"/>
        <v/>
      </c>
      <c r="Q16" s="425" t="str">
        <f t="shared" si="1"/>
        <v/>
      </c>
    </row>
    <row r="17" spans="2:17" x14ac:dyDescent="0.25">
      <c r="B17" s="466" t="s">
        <v>942</v>
      </c>
      <c r="C17" s="468" t="s">
        <v>44</v>
      </c>
      <c r="D17" s="749"/>
      <c r="E17" s="739"/>
      <c r="F17" s="739"/>
      <c r="G17" s="739"/>
      <c r="H17" s="739"/>
      <c r="I17" s="739"/>
      <c r="J17" s="739"/>
      <c r="K17" s="739"/>
      <c r="L17" s="731"/>
      <c r="M17" s="749"/>
      <c r="N17" s="739"/>
      <c r="O17" s="731"/>
      <c r="P17" s="426" t="str">
        <f t="shared" si="0"/>
        <v/>
      </c>
      <c r="Q17" s="425" t="str">
        <f t="shared" si="1"/>
        <v/>
      </c>
    </row>
    <row r="18" spans="2:17" x14ac:dyDescent="0.25">
      <c r="B18" s="466" t="s">
        <v>943</v>
      </c>
      <c r="C18" s="468" t="s">
        <v>45</v>
      </c>
      <c r="D18" s="749"/>
      <c r="E18" s="739"/>
      <c r="F18" s="739"/>
      <c r="G18" s="739"/>
      <c r="H18" s="739"/>
      <c r="I18" s="739"/>
      <c r="J18" s="739"/>
      <c r="K18" s="739"/>
      <c r="L18" s="731"/>
      <c r="M18" s="749"/>
      <c r="N18" s="739"/>
      <c r="O18" s="731"/>
      <c r="P18" s="426" t="str">
        <f t="shared" si="0"/>
        <v/>
      </c>
      <c r="Q18" s="425" t="str">
        <f t="shared" si="1"/>
        <v/>
      </c>
    </row>
    <row r="19" spans="2:17" x14ac:dyDescent="0.25">
      <c r="B19" s="466" t="s">
        <v>944</v>
      </c>
      <c r="C19" s="468" t="s">
        <v>46</v>
      </c>
      <c r="D19" s="749"/>
      <c r="E19" s="739"/>
      <c r="F19" s="739"/>
      <c r="G19" s="739"/>
      <c r="H19" s="739"/>
      <c r="I19" s="739"/>
      <c r="J19" s="739"/>
      <c r="K19" s="739"/>
      <c r="L19" s="731"/>
      <c r="M19" s="749"/>
      <c r="N19" s="739"/>
      <c r="O19" s="731"/>
      <c r="P19" s="426" t="str">
        <f t="shared" si="0"/>
        <v/>
      </c>
      <c r="Q19" s="425" t="str">
        <f t="shared" si="1"/>
        <v/>
      </c>
    </row>
    <row r="20" spans="2:17" x14ac:dyDescent="0.25">
      <c r="B20" s="466" t="s">
        <v>945</v>
      </c>
      <c r="C20" s="468" t="s">
        <v>48</v>
      </c>
      <c r="D20" s="749"/>
      <c r="E20" s="739"/>
      <c r="F20" s="739"/>
      <c r="G20" s="739"/>
      <c r="H20" s="739"/>
      <c r="I20" s="739"/>
      <c r="J20" s="739"/>
      <c r="K20" s="739"/>
      <c r="L20" s="731"/>
      <c r="M20" s="749"/>
      <c r="N20" s="739"/>
      <c r="O20" s="731"/>
      <c r="P20" s="426" t="str">
        <f t="shared" si="0"/>
        <v/>
      </c>
      <c r="Q20" s="425" t="str">
        <f t="shared" si="1"/>
        <v/>
      </c>
    </row>
    <row r="21" spans="2:17" x14ac:dyDescent="0.25">
      <c r="B21" s="466" t="s">
        <v>946</v>
      </c>
      <c r="C21" s="468" t="s">
        <v>47</v>
      </c>
      <c r="D21" s="749"/>
      <c r="E21" s="739"/>
      <c r="F21" s="739"/>
      <c r="G21" s="739"/>
      <c r="H21" s="739"/>
      <c r="I21" s="739"/>
      <c r="J21" s="739"/>
      <c r="K21" s="739"/>
      <c r="L21" s="731"/>
      <c r="M21" s="749"/>
      <c r="N21" s="739"/>
      <c r="O21" s="731"/>
      <c r="P21" s="426" t="str">
        <f t="shared" si="0"/>
        <v/>
      </c>
      <c r="Q21" s="425" t="str">
        <f t="shared" si="1"/>
        <v/>
      </c>
    </row>
    <row r="22" spans="2:17" ht="15.75" thickBot="1" x14ac:dyDescent="0.3">
      <c r="B22" s="506" t="s">
        <v>947</v>
      </c>
      <c r="C22" s="623" t="s">
        <v>22</v>
      </c>
      <c r="D22" s="759"/>
      <c r="E22" s="760"/>
      <c r="F22" s="760"/>
      <c r="G22" s="760"/>
      <c r="H22" s="760"/>
      <c r="I22" s="760"/>
      <c r="J22" s="760"/>
      <c r="K22" s="760"/>
      <c r="L22" s="761"/>
      <c r="M22" s="759"/>
      <c r="N22" s="760"/>
      <c r="O22" s="761"/>
      <c r="P22" s="426" t="str">
        <f t="shared" si="0"/>
        <v/>
      </c>
      <c r="Q22" s="425" t="str">
        <f t="shared" si="1"/>
        <v/>
      </c>
    </row>
    <row r="23" spans="2:17" x14ac:dyDescent="0.25">
      <c r="B23" s="464" t="s">
        <v>948</v>
      </c>
      <c r="C23" s="546" t="s">
        <v>949</v>
      </c>
      <c r="D23" s="756"/>
      <c r="E23" s="757"/>
      <c r="F23" s="757"/>
      <c r="G23" s="757"/>
      <c r="H23" s="757"/>
      <c r="I23" s="757"/>
      <c r="J23" s="757"/>
      <c r="K23" s="757"/>
      <c r="L23" s="758"/>
      <c r="M23" s="756"/>
      <c r="N23" s="757"/>
      <c r="O23" s="758"/>
      <c r="P23" s="426" t="str">
        <f t="shared" si="0"/>
        <v/>
      </c>
      <c r="Q23" s="425" t="str">
        <f t="shared" si="1"/>
        <v/>
      </c>
    </row>
    <row r="24" spans="2:17" x14ac:dyDescent="0.25">
      <c r="B24" s="466" t="s">
        <v>950</v>
      </c>
      <c r="C24" s="468" t="s">
        <v>43</v>
      </c>
      <c r="D24" s="749"/>
      <c r="E24" s="739"/>
      <c r="F24" s="739"/>
      <c r="G24" s="739"/>
      <c r="H24" s="739"/>
      <c r="I24" s="739"/>
      <c r="J24" s="739"/>
      <c r="K24" s="739"/>
      <c r="L24" s="731"/>
      <c r="M24" s="749"/>
      <c r="N24" s="739"/>
      <c r="O24" s="731"/>
      <c r="P24" s="426" t="str">
        <f t="shared" si="0"/>
        <v/>
      </c>
      <c r="Q24" s="425" t="str">
        <f t="shared" si="1"/>
        <v/>
      </c>
    </row>
    <row r="25" spans="2:17" x14ac:dyDescent="0.25">
      <c r="B25" s="466" t="s">
        <v>951</v>
      </c>
      <c r="C25" s="468" t="s">
        <v>44</v>
      </c>
      <c r="D25" s="749"/>
      <c r="E25" s="739"/>
      <c r="F25" s="739"/>
      <c r="G25" s="739"/>
      <c r="H25" s="739"/>
      <c r="I25" s="739"/>
      <c r="J25" s="739"/>
      <c r="K25" s="739"/>
      <c r="L25" s="731"/>
      <c r="M25" s="749"/>
      <c r="N25" s="739"/>
      <c r="O25" s="731"/>
      <c r="P25" s="426" t="str">
        <f t="shared" si="0"/>
        <v/>
      </c>
      <c r="Q25" s="425" t="str">
        <f t="shared" si="1"/>
        <v/>
      </c>
    </row>
    <row r="26" spans="2:17" x14ac:dyDescent="0.25">
      <c r="B26" s="466" t="s">
        <v>952</v>
      </c>
      <c r="C26" s="468" t="s">
        <v>45</v>
      </c>
      <c r="D26" s="749"/>
      <c r="E26" s="739"/>
      <c r="F26" s="739"/>
      <c r="G26" s="739"/>
      <c r="H26" s="739"/>
      <c r="I26" s="739"/>
      <c r="J26" s="739"/>
      <c r="K26" s="739"/>
      <c r="L26" s="731"/>
      <c r="M26" s="749"/>
      <c r="N26" s="739"/>
      <c r="O26" s="731"/>
      <c r="P26" s="426" t="str">
        <f t="shared" si="0"/>
        <v/>
      </c>
      <c r="Q26" s="425" t="str">
        <f t="shared" si="1"/>
        <v/>
      </c>
    </row>
    <row r="27" spans="2:17" x14ac:dyDescent="0.25">
      <c r="B27" s="466" t="s">
        <v>953</v>
      </c>
      <c r="C27" s="468" t="s">
        <v>46</v>
      </c>
      <c r="D27" s="749"/>
      <c r="E27" s="739"/>
      <c r="F27" s="739"/>
      <c r="G27" s="739"/>
      <c r="H27" s="739"/>
      <c r="I27" s="739"/>
      <c r="J27" s="739"/>
      <c r="K27" s="739"/>
      <c r="L27" s="731"/>
      <c r="M27" s="749"/>
      <c r="N27" s="739"/>
      <c r="O27" s="731"/>
      <c r="P27" s="426" t="str">
        <f t="shared" si="0"/>
        <v/>
      </c>
      <c r="Q27" s="425" t="str">
        <f t="shared" si="1"/>
        <v/>
      </c>
    </row>
    <row r="28" spans="2:17" x14ac:dyDescent="0.25">
      <c r="B28" s="466" t="s">
        <v>954</v>
      </c>
      <c r="C28" s="468" t="s">
        <v>48</v>
      </c>
      <c r="D28" s="749"/>
      <c r="E28" s="739"/>
      <c r="F28" s="739"/>
      <c r="G28" s="739"/>
      <c r="H28" s="739"/>
      <c r="I28" s="739"/>
      <c r="J28" s="739"/>
      <c r="K28" s="739"/>
      <c r="L28" s="731"/>
      <c r="M28" s="749"/>
      <c r="N28" s="739"/>
      <c r="O28" s="731"/>
      <c r="P28" s="426" t="str">
        <f t="shared" si="0"/>
        <v/>
      </c>
      <c r="Q28" s="425" t="str">
        <f t="shared" si="1"/>
        <v/>
      </c>
    </row>
    <row r="29" spans="2:17" x14ac:dyDescent="0.25">
      <c r="B29" s="466" t="s">
        <v>955</v>
      </c>
      <c r="C29" s="468" t="s">
        <v>47</v>
      </c>
      <c r="D29" s="749"/>
      <c r="E29" s="739"/>
      <c r="F29" s="739"/>
      <c r="G29" s="739"/>
      <c r="H29" s="739"/>
      <c r="I29" s="739"/>
      <c r="J29" s="739"/>
      <c r="K29" s="739"/>
      <c r="L29" s="731"/>
      <c r="M29" s="749"/>
      <c r="N29" s="739"/>
      <c r="O29" s="731"/>
      <c r="P29" s="426" t="str">
        <f t="shared" si="0"/>
        <v/>
      </c>
      <c r="Q29" s="425" t="str">
        <f t="shared" si="1"/>
        <v/>
      </c>
    </row>
    <row r="30" spans="2:17" ht="15.75" thickBot="1" x14ac:dyDescent="0.3">
      <c r="B30" s="506" t="s">
        <v>1931</v>
      </c>
      <c r="C30" s="623" t="s">
        <v>22</v>
      </c>
      <c r="D30" s="759"/>
      <c r="E30" s="760"/>
      <c r="F30" s="760"/>
      <c r="G30" s="760"/>
      <c r="H30" s="760"/>
      <c r="I30" s="760"/>
      <c r="J30" s="760"/>
      <c r="K30" s="760"/>
      <c r="L30" s="761"/>
      <c r="M30" s="759"/>
      <c r="N30" s="760"/>
      <c r="O30" s="761"/>
      <c r="P30" s="426" t="str">
        <f t="shared" si="0"/>
        <v/>
      </c>
      <c r="Q30" s="425" t="str">
        <f t="shared" si="1"/>
        <v/>
      </c>
    </row>
    <row r="31" spans="2:17" x14ac:dyDescent="0.25">
      <c r="B31" s="464" t="s">
        <v>956</v>
      </c>
      <c r="C31" s="546" t="s">
        <v>957</v>
      </c>
      <c r="D31" s="756"/>
      <c r="E31" s="757"/>
      <c r="F31" s="757"/>
      <c r="G31" s="757"/>
      <c r="H31" s="757"/>
      <c r="I31" s="757"/>
      <c r="J31" s="757"/>
      <c r="K31" s="757"/>
      <c r="L31" s="758"/>
      <c r="M31" s="756"/>
      <c r="N31" s="757"/>
      <c r="O31" s="758"/>
      <c r="P31" s="426" t="str">
        <f t="shared" si="0"/>
        <v/>
      </c>
      <c r="Q31" s="425" t="str">
        <f t="shared" si="1"/>
        <v/>
      </c>
    </row>
    <row r="32" spans="2:17" x14ac:dyDescent="0.25">
      <c r="B32" s="466" t="s">
        <v>958</v>
      </c>
      <c r="C32" s="468" t="s">
        <v>43</v>
      </c>
      <c r="D32" s="749"/>
      <c r="E32" s="739"/>
      <c r="F32" s="739"/>
      <c r="G32" s="739"/>
      <c r="H32" s="739"/>
      <c r="I32" s="739"/>
      <c r="J32" s="739"/>
      <c r="K32" s="739"/>
      <c r="L32" s="731"/>
      <c r="M32" s="749"/>
      <c r="N32" s="739"/>
      <c r="O32" s="731"/>
      <c r="P32" s="426" t="str">
        <f t="shared" si="0"/>
        <v/>
      </c>
      <c r="Q32" s="425" t="str">
        <f t="shared" si="1"/>
        <v/>
      </c>
    </row>
    <row r="33" spans="2:17" x14ac:dyDescent="0.25">
      <c r="B33" s="466" t="s">
        <v>959</v>
      </c>
      <c r="C33" s="468" t="s">
        <v>44</v>
      </c>
      <c r="D33" s="749"/>
      <c r="E33" s="739"/>
      <c r="F33" s="739"/>
      <c r="G33" s="739"/>
      <c r="H33" s="739"/>
      <c r="I33" s="739"/>
      <c r="J33" s="739"/>
      <c r="K33" s="739"/>
      <c r="L33" s="731"/>
      <c r="M33" s="749"/>
      <c r="N33" s="739"/>
      <c r="O33" s="731"/>
      <c r="P33" s="426" t="str">
        <f t="shared" si="0"/>
        <v/>
      </c>
      <c r="Q33" s="425" t="str">
        <f t="shared" si="1"/>
        <v/>
      </c>
    </row>
    <row r="34" spans="2:17" x14ac:dyDescent="0.25">
      <c r="B34" s="466" t="s">
        <v>960</v>
      </c>
      <c r="C34" s="468" t="s">
        <v>45</v>
      </c>
      <c r="D34" s="749"/>
      <c r="E34" s="739"/>
      <c r="F34" s="739"/>
      <c r="G34" s="739"/>
      <c r="H34" s="739"/>
      <c r="I34" s="739"/>
      <c r="J34" s="739"/>
      <c r="K34" s="739"/>
      <c r="L34" s="731"/>
      <c r="M34" s="749"/>
      <c r="N34" s="739"/>
      <c r="O34" s="731"/>
      <c r="P34" s="426" t="str">
        <f t="shared" si="0"/>
        <v/>
      </c>
      <c r="Q34" s="425" t="str">
        <f t="shared" si="1"/>
        <v/>
      </c>
    </row>
    <row r="35" spans="2:17" x14ac:dyDescent="0.25">
      <c r="B35" s="466" t="s">
        <v>961</v>
      </c>
      <c r="C35" s="468" t="s">
        <v>46</v>
      </c>
      <c r="D35" s="749"/>
      <c r="E35" s="739"/>
      <c r="F35" s="739"/>
      <c r="G35" s="739"/>
      <c r="H35" s="739"/>
      <c r="I35" s="739"/>
      <c r="J35" s="739"/>
      <c r="K35" s="739"/>
      <c r="L35" s="731"/>
      <c r="M35" s="749"/>
      <c r="N35" s="739"/>
      <c r="O35" s="731"/>
      <c r="P35" s="426" t="str">
        <f t="shared" si="0"/>
        <v/>
      </c>
      <c r="Q35" s="425" t="str">
        <f t="shared" si="1"/>
        <v/>
      </c>
    </row>
    <row r="36" spans="2:17" x14ac:dyDescent="0.25">
      <c r="B36" s="466" t="s">
        <v>962</v>
      </c>
      <c r="C36" s="468" t="s">
        <v>48</v>
      </c>
      <c r="D36" s="749"/>
      <c r="E36" s="739"/>
      <c r="F36" s="739"/>
      <c r="G36" s="739"/>
      <c r="H36" s="739"/>
      <c r="I36" s="739"/>
      <c r="J36" s="739"/>
      <c r="K36" s="739"/>
      <c r="L36" s="731"/>
      <c r="M36" s="749"/>
      <c r="N36" s="739"/>
      <c r="O36" s="731"/>
      <c r="P36" s="426" t="str">
        <f t="shared" si="0"/>
        <v/>
      </c>
      <c r="Q36" s="425" t="str">
        <f t="shared" si="1"/>
        <v/>
      </c>
    </row>
    <row r="37" spans="2:17" x14ac:dyDescent="0.25">
      <c r="B37" s="466" t="s">
        <v>963</v>
      </c>
      <c r="C37" s="468" t="s">
        <v>47</v>
      </c>
      <c r="D37" s="749"/>
      <c r="E37" s="739"/>
      <c r="F37" s="739"/>
      <c r="G37" s="739"/>
      <c r="H37" s="739"/>
      <c r="I37" s="739"/>
      <c r="J37" s="739"/>
      <c r="K37" s="739"/>
      <c r="L37" s="731"/>
      <c r="M37" s="749"/>
      <c r="N37" s="739"/>
      <c r="O37" s="731"/>
      <c r="P37" s="426" t="str">
        <f t="shared" si="0"/>
        <v/>
      </c>
      <c r="Q37" s="425" t="str">
        <f t="shared" si="1"/>
        <v/>
      </c>
    </row>
    <row r="38" spans="2:17" ht="15.75" thickBot="1" x14ac:dyDescent="0.3">
      <c r="B38" s="506" t="s">
        <v>964</v>
      </c>
      <c r="C38" s="623" t="s">
        <v>22</v>
      </c>
      <c r="D38" s="759"/>
      <c r="E38" s="760"/>
      <c r="F38" s="760"/>
      <c r="G38" s="760"/>
      <c r="H38" s="760"/>
      <c r="I38" s="760"/>
      <c r="J38" s="760"/>
      <c r="K38" s="760"/>
      <c r="L38" s="761"/>
      <c r="M38" s="759"/>
      <c r="N38" s="760"/>
      <c r="O38" s="761"/>
      <c r="P38" s="426" t="str">
        <f t="shared" si="0"/>
        <v/>
      </c>
      <c r="Q38" s="425" t="str">
        <f t="shared" si="1"/>
        <v/>
      </c>
    </row>
    <row r="39" spans="2:17" ht="15.75" thickBot="1" x14ac:dyDescent="0.3">
      <c r="B39" s="483" t="s">
        <v>965</v>
      </c>
      <c r="C39" s="522" t="s">
        <v>73</v>
      </c>
      <c r="D39" s="762"/>
      <c r="E39" s="742"/>
      <c r="F39" s="742"/>
      <c r="G39" s="742"/>
      <c r="H39" s="742"/>
      <c r="I39" s="742"/>
      <c r="J39" s="742"/>
      <c r="K39" s="742"/>
      <c r="L39" s="737"/>
      <c r="M39" s="762"/>
      <c r="N39" s="742"/>
      <c r="O39" s="737"/>
      <c r="P39" s="426" t="str">
        <f t="shared" si="0"/>
        <v/>
      </c>
      <c r="Q39" s="425" t="str">
        <f t="shared" si="1"/>
        <v/>
      </c>
    </row>
    <row r="41" spans="2:17" x14ac:dyDescent="0.25">
      <c r="C41" s="2" t="s">
        <v>1885</v>
      </c>
    </row>
    <row r="42" spans="2:17" x14ac:dyDescent="0.25">
      <c r="C42" t="s">
        <v>932</v>
      </c>
      <c r="D42" s="425" t="str">
        <f>IF(D7="","",IF(ROUND(SUM(D8:D14),2)=ROUND(D7,2),"OK","Błąd sumy częściowej"))</f>
        <v/>
      </c>
      <c r="E42" s="425" t="str">
        <f t="shared" ref="E42:O42" si="2">IF(E7="","",IF(ROUND(SUM(E8:E14),2)=ROUND(E7,2),"OK","Błąd sumy częściowej"))</f>
        <v/>
      </c>
      <c r="F42" s="425" t="str">
        <f t="shared" si="2"/>
        <v/>
      </c>
      <c r="G42" s="425" t="str">
        <f t="shared" si="2"/>
        <v/>
      </c>
      <c r="H42" s="425" t="str">
        <f t="shared" si="2"/>
        <v/>
      </c>
      <c r="I42" s="425" t="str">
        <f t="shared" si="2"/>
        <v/>
      </c>
      <c r="J42" s="425" t="str">
        <f t="shared" si="2"/>
        <v/>
      </c>
      <c r="K42" s="425" t="str">
        <f t="shared" si="2"/>
        <v/>
      </c>
      <c r="L42" s="425" t="str">
        <f t="shared" si="2"/>
        <v/>
      </c>
      <c r="M42" s="425" t="str">
        <f t="shared" si="2"/>
        <v/>
      </c>
      <c r="N42" s="425" t="str">
        <f t="shared" si="2"/>
        <v/>
      </c>
      <c r="O42" s="425" t="str">
        <f t="shared" si="2"/>
        <v/>
      </c>
    </row>
    <row r="43" spans="2:17" x14ac:dyDescent="0.25">
      <c r="C43" t="s">
        <v>939</v>
      </c>
      <c r="D43" s="425" t="str">
        <f>IF(D15="","",IF(ROUND(SUM(D16:D22),2)=ROUND(D15,2),"OK","Błąd sumy częściowej"))</f>
        <v/>
      </c>
      <c r="E43" s="425" t="str">
        <f t="shared" ref="E43:O43" si="3">IF(E15="","",IF(ROUND(SUM(E16:E22),2)=ROUND(E15,2),"OK","Błąd sumy częściowej"))</f>
        <v/>
      </c>
      <c r="F43" s="425" t="str">
        <f t="shared" si="3"/>
        <v/>
      </c>
      <c r="G43" s="425" t="str">
        <f t="shared" si="3"/>
        <v/>
      </c>
      <c r="H43" s="425" t="str">
        <f t="shared" si="3"/>
        <v/>
      </c>
      <c r="I43" s="425" t="str">
        <f t="shared" si="3"/>
        <v/>
      </c>
      <c r="J43" s="425" t="str">
        <f t="shared" si="3"/>
        <v/>
      </c>
      <c r="K43" s="425" t="str">
        <f t="shared" si="3"/>
        <v/>
      </c>
      <c r="L43" s="425" t="str">
        <f t="shared" si="3"/>
        <v/>
      </c>
      <c r="M43" s="425" t="str">
        <f t="shared" si="3"/>
        <v/>
      </c>
      <c r="N43" s="425" t="str">
        <f t="shared" si="3"/>
        <v/>
      </c>
      <c r="O43" s="425" t="str">
        <f t="shared" si="3"/>
        <v/>
      </c>
    </row>
    <row r="44" spans="2:17" x14ac:dyDescent="0.25">
      <c r="C44" t="s">
        <v>948</v>
      </c>
      <c r="D44" s="425" t="str">
        <f>IF(D23="","",IF(ROUND(SUM(D24:D30),2)=ROUND(D23,2),"OK","Błąd sumy częściowej"))</f>
        <v/>
      </c>
      <c r="E44" s="425" t="str">
        <f t="shared" ref="E44:O44" si="4">IF(E23="","",IF(ROUND(SUM(E24:E30),2)=ROUND(E23,2),"OK","Błąd sumy częściowej"))</f>
        <v/>
      </c>
      <c r="F44" s="425" t="str">
        <f t="shared" si="4"/>
        <v/>
      </c>
      <c r="G44" s="425" t="str">
        <f t="shared" si="4"/>
        <v/>
      </c>
      <c r="H44" s="425" t="str">
        <f t="shared" si="4"/>
        <v/>
      </c>
      <c r="I44" s="425" t="str">
        <f t="shared" si="4"/>
        <v/>
      </c>
      <c r="J44" s="425" t="str">
        <f t="shared" si="4"/>
        <v/>
      </c>
      <c r="K44" s="425" t="str">
        <f t="shared" si="4"/>
        <v/>
      </c>
      <c r="L44" s="425" t="str">
        <f t="shared" si="4"/>
        <v/>
      </c>
      <c r="M44" s="425" t="str">
        <f t="shared" si="4"/>
        <v/>
      </c>
      <c r="N44" s="425" t="str">
        <f t="shared" si="4"/>
        <v/>
      </c>
      <c r="O44" s="425" t="str">
        <f t="shared" si="4"/>
        <v/>
      </c>
    </row>
    <row r="45" spans="2:17" x14ac:dyDescent="0.25">
      <c r="C45" t="s">
        <v>956</v>
      </c>
      <c r="D45" s="425" t="str">
        <f>IF(D31="","",IF(ROUND(SUM(D32:D38),2)=ROUND(D31,2),"OK","Błąd sumy częściowej"))</f>
        <v/>
      </c>
      <c r="E45" s="425" t="str">
        <f t="shared" ref="E45:O45" si="5">IF(E31="","",IF(ROUND(SUM(E32:E38),2)=ROUND(E31,2),"OK","Błąd sumy częściowej"))</f>
        <v/>
      </c>
      <c r="F45" s="425" t="str">
        <f t="shared" si="5"/>
        <v/>
      </c>
      <c r="G45" s="425" t="str">
        <f t="shared" si="5"/>
        <v/>
      </c>
      <c r="H45" s="425" t="str">
        <f t="shared" si="5"/>
        <v/>
      </c>
      <c r="I45" s="425" t="str">
        <f t="shared" si="5"/>
        <v/>
      </c>
      <c r="J45" s="425" t="str">
        <f t="shared" si="5"/>
        <v/>
      </c>
      <c r="K45" s="425" t="str">
        <f t="shared" si="5"/>
        <v/>
      </c>
      <c r="L45" s="425" t="str">
        <f t="shared" si="5"/>
        <v/>
      </c>
      <c r="M45" s="425" t="str">
        <f t="shared" si="5"/>
        <v/>
      </c>
      <c r="N45" s="425" t="str">
        <f t="shared" si="5"/>
        <v/>
      </c>
      <c r="O45" s="425" t="str">
        <f t="shared" si="5"/>
        <v/>
      </c>
    </row>
    <row r="46" spans="2:17" x14ac:dyDescent="0.25">
      <c r="C46" t="s">
        <v>965</v>
      </c>
      <c r="D46" s="425" t="str">
        <f>IF(D39="","",IF(ROUND(SUM(D7,D15,D23,D31),2)=ROUND(D39,2),"OK","Błąd sumy częściowej"))</f>
        <v/>
      </c>
      <c r="E46" s="425" t="str">
        <f t="shared" ref="E46:O46" si="6">IF(E39="","",IF(ROUND(SUM(E7,E15,E23,E31),2)=ROUND(E39,2),"OK","Błąd sumy częściowej"))</f>
        <v/>
      </c>
      <c r="F46" s="425" t="str">
        <f t="shared" si="6"/>
        <v/>
      </c>
      <c r="G46" s="425" t="str">
        <f t="shared" si="6"/>
        <v/>
      </c>
      <c r="H46" s="425" t="str">
        <f t="shared" si="6"/>
        <v/>
      </c>
      <c r="I46" s="425" t="str">
        <f t="shared" si="6"/>
        <v/>
      </c>
      <c r="J46" s="425" t="str">
        <f t="shared" si="6"/>
        <v/>
      </c>
      <c r="K46" s="425" t="str">
        <f t="shared" si="6"/>
        <v/>
      </c>
      <c r="L46" s="425" t="str">
        <f t="shared" si="6"/>
        <v/>
      </c>
      <c r="M46" s="425" t="str">
        <f t="shared" si="6"/>
        <v/>
      </c>
      <c r="N46" s="425" t="str">
        <f t="shared" si="6"/>
        <v/>
      </c>
      <c r="O46" s="425" t="str">
        <f t="shared" si="6"/>
        <v/>
      </c>
    </row>
    <row r="48" spans="2:17" x14ac:dyDescent="0.25">
      <c r="C48" s="15" t="s">
        <v>1908</v>
      </c>
      <c r="D48" s="425" t="str">
        <f>IF(COUNTBLANK(P7:P39)=33,"",IF(AND(COUNTIF(P7:P39,"Weryfikacja wiersza OK")=33,COUNTIF(D42:O46,"OK")=60,COUNTIF(Q7:Q39,"OK")=33),"Arkusz jest zwalidowany poprawnie","Arkusz jest niepoprawny"))</f>
        <v/>
      </c>
    </row>
  </sheetData>
  <sheetProtection algorithmName="SHA-512" hashValue="E7FWl+s3rKZTGXKyJfp/s9alMEwh5kAr/29hwH41l6mQeF08/GQsx+OHAjGcaLIYq7eWxW3FMTdTJJAeilaV2g==" saltValue="7rIImu3mrccOcd1o7oJXIA==" spinCount="100000" sheet="1" objects="1" scenarios="1" formatColumns="0" formatRows="0"/>
  <mergeCells count="5">
    <mergeCell ref="B4:C6"/>
    <mergeCell ref="D4:L4"/>
    <mergeCell ref="M4:M5"/>
    <mergeCell ref="N4:N5"/>
    <mergeCell ref="O4:O5"/>
  </mergeCells>
  <conditionalFormatting sqref="P7:P39">
    <cfRule type="containsText" dxfId="84" priority="4" operator="containsText" text="Weryfikacja wiersza OK">
      <formula>NOT(ISERROR(SEARCH("Weryfikacja wiersza OK",P7)))</formula>
    </cfRule>
  </conditionalFormatting>
  <conditionalFormatting sqref="D42:O46">
    <cfRule type="containsText" dxfId="83" priority="3" operator="containsText" text="OK">
      <formula>NOT(ISERROR(SEARCH("OK",D42)))</formula>
    </cfRule>
  </conditionalFormatting>
  <conditionalFormatting sqref="Q7:Q39">
    <cfRule type="containsText" dxfId="82" priority="2" operator="containsText" text="OK">
      <formula>NOT(ISERROR(SEARCH("OK",Q7)))</formula>
    </cfRule>
  </conditionalFormatting>
  <conditionalFormatting sqref="D48">
    <cfRule type="containsText" dxfId="81" priority="1" operator="containsText" text="Arkusz jest zwalidowany poprawnie">
      <formula>NOT(ISERROR(SEARCH("Arkusz jest zwalidowany poprawnie",D48)))</formula>
    </cfRule>
  </conditionalFormatting>
  <pageMargins left="0.7" right="0.7" top="0.75" bottom="0.75" header="0.3" footer="0.3"/>
  <pageSetup paperSize="9" orientation="portrait" r:id="rId1"/>
  <ignoredErrors>
    <ignoredError sqref="D43" formula="1"/>
    <ignoredError sqref="N43:N44 K44 E45:F45 G45:H45 I45:O45 Q31:Q38" formulaRange="1"/>
  </ignoredError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8"/>
  <sheetViews>
    <sheetView workbookViewId="0">
      <selection activeCell="G11" sqref="G11"/>
    </sheetView>
  </sheetViews>
  <sheetFormatPr defaultRowHeight="15" x14ac:dyDescent="0.25"/>
  <cols>
    <col min="2" max="2" width="12.5703125" customWidth="1"/>
    <col min="3" max="3" width="37" customWidth="1"/>
    <col min="4" max="5" width="13.5703125" customWidth="1"/>
    <col min="6" max="7" width="16.42578125" customWidth="1"/>
    <col min="8" max="9" width="13.5703125" customWidth="1"/>
    <col min="10" max="10" width="22" bestFit="1" customWidth="1"/>
  </cols>
  <sheetData>
    <row r="1" spans="2:10" ht="15.75" x14ac:dyDescent="0.25">
      <c r="B1" s="1" t="s">
        <v>0</v>
      </c>
      <c r="I1" s="2" t="s">
        <v>1659</v>
      </c>
    </row>
    <row r="2" spans="2:10" x14ac:dyDescent="0.25">
      <c r="B2" s="580" t="s">
        <v>986</v>
      </c>
      <c r="C2" s="185"/>
      <c r="D2" s="185"/>
      <c r="E2" s="185"/>
      <c r="F2" s="185"/>
      <c r="G2" s="185"/>
      <c r="H2" s="185"/>
      <c r="I2" s="185"/>
    </row>
    <row r="3" spans="2:10" ht="15.75" thickBot="1" x14ac:dyDescent="0.3">
      <c r="B3" s="185"/>
      <c r="C3" s="185"/>
      <c r="D3" s="185"/>
      <c r="E3" s="185"/>
      <c r="F3" s="185"/>
      <c r="G3" s="185"/>
      <c r="H3" s="185"/>
      <c r="I3" s="185"/>
    </row>
    <row r="4" spans="2:10" ht="75" x14ac:dyDescent="0.25">
      <c r="B4" s="981"/>
      <c r="C4" s="982"/>
      <c r="D4" s="535" t="s">
        <v>971</v>
      </c>
      <c r="E4" s="536" t="s">
        <v>972</v>
      </c>
      <c r="F4" s="536" t="s">
        <v>973</v>
      </c>
      <c r="G4" s="536" t="s">
        <v>974</v>
      </c>
      <c r="H4" s="536" t="s">
        <v>975</v>
      </c>
      <c r="I4" s="537" t="s">
        <v>976</v>
      </c>
    </row>
    <row r="5" spans="2:10" ht="15.75" thickBot="1" x14ac:dyDescent="0.3">
      <c r="B5" s="983"/>
      <c r="C5" s="984"/>
      <c r="D5" s="626" t="s">
        <v>112</v>
      </c>
      <c r="E5" s="528" t="s">
        <v>113</v>
      </c>
      <c r="F5" s="627" t="s">
        <v>114</v>
      </c>
      <c r="G5" s="627" t="s">
        <v>115</v>
      </c>
      <c r="H5" s="627" t="s">
        <v>120</v>
      </c>
      <c r="I5" s="628" t="s">
        <v>116</v>
      </c>
    </row>
    <row r="6" spans="2:10" x14ac:dyDescent="0.25">
      <c r="B6" s="498" t="s">
        <v>977</v>
      </c>
      <c r="C6" s="499" t="s">
        <v>978</v>
      </c>
      <c r="D6" s="763"/>
      <c r="E6" s="738"/>
      <c r="F6" s="764"/>
      <c r="G6" s="764"/>
      <c r="H6" s="764"/>
      <c r="I6" s="765"/>
      <c r="J6" s="111" t="str">
        <f>IF(COUNTBLANK(D6:I6)=6,"",IF(COUNTBLANK(D6:I6)=0, "Weryfikacja wiersza OK", "Należy wypełnić wszystkie pola w bieżącym wierszu"))</f>
        <v/>
      </c>
    </row>
    <row r="7" spans="2:10" x14ac:dyDescent="0.25">
      <c r="B7" s="500" t="s">
        <v>979</v>
      </c>
      <c r="C7" s="468" t="s">
        <v>43</v>
      </c>
      <c r="D7" s="766"/>
      <c r="E7" s="739"/>
      <c r="F7" s="767"/>
      <c r="G7" s="767"/>
      <c r="H7" s="767"/>
      <c r="I7" s="768"/>
      <c r="J7" s="111" t="str">
        <f t="shared" ref="J7:J13" si="0">IF(COUNTBLANK(D7:I7)=6,"",IF(COUNTBLANK(D7:I7)=0, "Weryfikacja wiersza OK", "Należy wypełnić wszystkie pola w bieżącym wierszu"))</f>
        <v/>
      </c>
    </row>
    <row r="8" spans="2:10" x14ac:dyDescent="0.25">
      <c r="B8" s="500" t="s">
        <v>980</v>
      </c>
      <c r="C8" s="468" t="s">
        <v>44</v>
      </c>
      <c r="D8" s="766"/>
      <c r="E8" s="739"/>
      <c r="F8" s="767"/>
      <c r="G8" s="767"/>
      <c r="H8" s="767"/>
      <c r="I8" s="768"/>
      <c r="J8" s="111" t="str">
        <f t="shared" si="0"/>
        <v/>
      </c>
    </row>
    <row r="9" spans="2:10" x14ac:dyDescent="0.25">
      <c r="B9" s="500" t="s">
        <v>981</v>
      </c>
      <c r="C9" s="468" t="s">
        <v>45</v>
      </c>
      <c r="D9" s="766"/>
      <c r="E9" s="739"/>
      <c r="F9" s="767"/>
      <c r="G9" s="767"/>
      <c r="H9" s="767"/>
      <c r="I9" s="768"/>
      <c r="J9" s="111" t="str">
        <f t="shared" si="0"/>
        <v/>
      </c>
    </row>
    <row r="10" spans="2:10" x14ac:dyDescent="0.25">
      <c r="B10" s="500" t="s">
        <v>982</v>
      </c>
      <c r="C10" s="468" t="s">
        <v>46</v>
      </c>
      <c r="D10" s="766"/>
      <c r="E10" s="739"/>
      <c r="F10" s="767"/>
      <c r="G10" s="767"/>
      <c r="H10" s="767"/>
      <c r="I10" s="768"/>
      <c r="J10" s="111" t="str">
        <f t="shared" si="0"/>
        <v/>
      </c>
    </row>
    <row r="11" spans="2:10" x14ac:dyDescent="0.25">
      <c r="B11" s="500" t="s">
        <v>983</v>
      </c>
      <c r="C11" s="468" t="s">
        <v>48</v>
      </c>
      <c r="D11" s="766"/>
      <c r="E11" s="739"/>
      <c r="F11" s="767"/>
      <c r="G11" s="767"/>
      <c r="H11" s="767"/>
      <c r="I11" s="768"/>
      <c r="J11" s="111" t="str">
        <f t="shared" si="0"/>
        <v/>
      </c>
    </row>
    <row r="12" spans="2:10" ht="30" x14ac:dyDescent="0.25">
      <c r="B12" s="500" t="s">
        <v>984</v>
      </c>
      <c r="C12" s="468" t="s">
        <v>47</v>
      </c>
      <c r="D12" s="766"/>
      <c r="E12" s="739"/>
      <c r="F12" s="767"/>
      <c r="G12" s="767"/>
      <c r="H12" s="767"/>
      <c r="I12" s="768"/>
      <c r="J12" s="111" t="str">
        <f t="shared" si="0"/>
        <v/>
      </c>
    </row>
    <row r="13" spans="2:10" ht="15.75" thickBot="1" x14ac:dyDescent="0.3">
      <c r="B13" s="501" t="s">
        <v>985</v>
      </c>
      <c r="C13" s="623" t="s">
        <v>22</v>
      </c>
      <c r="D13" s="769"/>
      <c r="E13" s="760"/>
      <c r="F13" s="770"/>
      <c r="G13" s="770"/>
      <c r="H13" s="770"/>
      <c r="I13" s="771"/>
      <c r="J13" s="111" t="str">
        <f t="shared" si="0"/>
        <v/>
      </c>
    </row>
    <row r="15" spans="2:10" x14ac:dyDescent="0.25">
      <c r="C15" s="2" t="s">
        <v>1885</v>
      </c>
    </row>
    <row r="16" spans="2:10" x14ac:dyDescent="0.25">
      <c r="C16" t="s">
        <v>977</v>
      </c>
      <c r="D16" s="425" t="str">
        <f>IF(D6="","",IF(ROUND(SUM(D7:D13),2)=ROUND(D6,2),"OK","Błąd sumy częściowej"))</f>
        <v/>
      </c>
      <c r="E16" s="425" t="str">
        <f t="shared" ref="E16:I16" si="1">IF(E6="","",IF(ROUND(SUM(E7:E13),2)=ROUND(E6,2),"OK","Błąd sumy częściowej"))</f>
        <v/>
      </c>
      <c r="F16" s="425" t="str">
        <f t="shared" si="1"/>
        <v/>
      </c>
      <c r="G16" s="425" t="str">
        <f t="shared" si="1"/>
        <v/>
      </c>
      <c r="H16" s="425" t="str">
        <f t="shared" si="1"/>
        <v/>
      </c>
      <c r="I16" s="425" t="str">
        <f t="shared" si="1"/>
        <v/>
      </c>
    </row>
    <row r="18" spans="3:4" x14ac:dyDescent="0.25">
      <c r="C18" s="15" t="s">
        <v>1908</v>
      </c>
      <c r="D18" s="425" t="str">
        <f>IF(COUNTBLANK(J6:J13)=8,"",IF(AND(COUNTIF(J6:J13,"Weryfikacja wiersza OK")=8,COUNTIF(D16:I16,"OK")=6),"Arkusz jest zwalidowany poprawnie","Arkusz jest niepoprawny"))</f>
        <v/>
      </c>
    </row>
  </sheetData>
  <sheetProtection algorithmName="SHA-512" hashValue="WKuTo0rHoie1oO22IGbR6tL1gqAxY8Vs+Lb2VqV1CtfKJhx4Q26l/OUbNtR9McAFygFhG4YzJedOm/noXAbBvA==" saltValue="0MgzX1v7ZS2ZK/1a1JJkvw==" spinCount="100000" sheet="1" objects="1" scenarios="1"/>
  <mergeCells count="1">
    <mergeCell ref="B4:C5"/>
  </mergeCells>
  <conditionalFormatting sqref="J6:J13">
    <cfRule type="containsText" dxfId="80" priority="3" operator="containsText" text="Weryfikacja wiersza OK">
      <formula>NOT(ISERROR(SEARCH("Weryfikacja wiersza OK",J6)))</formula>
    </cfRule>
  </conditionalFormatting>
  <conditionalFormatting sqref="D16:I16">
    <cfRule type="containsText" dxfId="79" priority="2" operator="containsText" text="OK">
      <formula>NOT(ISERROR(SEARCH("OK",D16)))</formula>
    </cfRule>
  </conditionalFormatting>
  <conditionalFormatting sqref="D18">
    <cfRule type="containsText" dxfId="78" priority="1" operator="containsText" text="Arkusz jest zwalidowany poprawnie">
      <formula>NOT(ISERROR(SEARCH("Arkusz jest zwalidowany poprawnie",D18)))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3"/>
  <sheetViews>
    <sheetView zoomScale="90" zoomScaleNormal="90" workbookViewId="0">
      <selection activeCell="D25" sqref="D25"/>
    </sheetView>
  </sheetViews>
  <sheetFormatPr defaultRowHeight="15" x14ac:dyDescent="0.25"/>
  <cols>
    <col min="2" max="2" width="12.140625" customWidth="1"/>
    <col min="3" max="3" width="71.140625" customWidth="1"/>
    <col min="4" max="4" width="13.5703125" customWidth="1"/>
    <col min="5" max="5" width="25.85546875" customWidth="1"/>
  </cols>
  <sheetData>
    <row r="1" spans="2:5" ht="15.75" x14ac:dyDescent="0.25">
      <c r="B1" s="84" t="s">
        <v>0</v>
      </c>
      <c r="D1" s="2" t="s">
        <v>1659</v>
      </c>
    </row>
    <row r="2" spans="2:5" ht="15.75" x14ac:dyDescent="0.25">
      <c r="B2" s="303" t="s">
        <v>465</v>
      </c>
    </row>
    <row r="3" spans="2:5" ht="15.75" thickBot="1" x14ac:dyDescent="0.3"/>
    <row r="4" spans="2:5" ht="15.75" thickBot="1" x14ac:dyDescent="0.3">
      <c r="B4" s="860"/>
      <c r="C4" s="861"/>
      <c r="D4" s="463" t="s">
        <v>112</v>
      </c>
    </row>
    <row r="5" spans="2:5" x14ac:dyDescent="0.25">
      <c r="B5" s="464" t="s">
        <v>411</v>
      </c>
      <c r="C5" s="465" t="s">
        <v>412</v>
      </c>
      <c r="D5" s="713"/>
      <c r="E5" s="95" t="str">
        <f>IF(ISBLANK(D5),"","Weryfikacja wiersza OK")</f>
        <v/>
      </c>
    </row>
    <row r="6" spans="2:5" x14ac:dyDescent="0.25">
      <c r="B6" s="466" t="s">
        <v>413</v>
      </c>
      <c r="C6" s="467" t="s">
        <v>24</v>
      </c>
      <c r="D6" s="714"/>
      <c r="E6" s="95" t="str">
        <f>IF(ISBLANK(D6),"",IF(ISTEXT(D6),"Weryfikacja wiersza OK","Wartosc w bieżącym wierszu musi być tekstem"))</f>
        <v/>
      </c>
    </row>
    <row r="7" spans="2:5" x14ac:dyDescent="0.25">
      <c r="B7" s="466" t="s">
        <v>414</v>
      </c>
      <c r="C7" s="467" t="s">
        <v>200</v>
      </c>
      <c r="D7" s="714"/>
      <c r="E7" s="95" t="str">
        <f>IF(ISBLANK(D7),"",IF(ISTEXT(D7),"Weryfikacja wiersza OK","Wartosc w bieżącym wierszu musi być tekstem"))</f>
        <v/>
      </c>
    </row>
    <row r="8" spans="2:5" x14ac:dyDescent="0.25">
      <c r="B8" s="466" t="s">
        <v>415</v>
      </c>
      <c r="C8" s="467" t="s">
        <v>416</v>
      </c>
      <c r="D8" s="714"/>
      <c r="E8" s="95" t="str">
        <f>IF(ISBLANK(D8),"",IF(ISTEXT(D8),"Weryfikacja wiersza OK","Wartosc w bieżącym wierszu musi być tekstem"))</f>
        <v/>
      </c>
    </row>
    <row r="9" spans="2:5" x14ac:dyDescent="0.25">
      <c r="B9" s="466" t="s">
        <v>417</v>
      </c>
      <c r="C9" s="467" t="s">
        <v>91</v>
      </c>
      <c r="D9" s="714"/>
      <c r="E9" s="95" t="str">
        <f>IF(ISBLANK(D9),"",IF(ISTEXT(D9),"Weryfikacja wiersza OK","Wartosc w bieżącym wierszu musi być tekstem"))</f>
        <v/>
      </c>
    </row>
    <row r="10" spans="2:5" x14ac:dyDescent="0.25">
      <c r="B10" s="466" t="s">
        <v>418</v>
      </c>
      <c r="C10" s="467" t="s">
        <v>27</v>
      </c>
      <c r="D10" s="715"/>
      <c r="E10" s="95" t="str">
        <f>IF(ISBLANK(D10),"",IF(ISNUMBER(D10),"Weryfikacja wiersza OK","Wartość w kolumnie a musi być liczbą"))</f>
        <v/>
      </c>
    </row>
    <row r="11" spans="2:5" x14ac:dyDescent="0.25">
      <c r="B11" s="466" t="s">
        <v>419</v>
      </c>
      <c r="C11" s="467" t="s">
        <v>92</v>
      </c>
      <c r="D11" s="716"/>
      <c r="E11" s="95" t="str">
        <f>IF(ISBLANK(D11),"",IF(ISNUMBER(D11),"Weryfikacja wiersza OK","Wartość w kolumnie a musi być liczbą"))</f>
        <v/>
      </c>
    </row>
    <row r="12" spans="2:5" x14ac:dyDescent="0.25">
      <c r="B12" s="466" t="s">
        <v>420</v>
      </c>
      <c r="C12" s="467" t="s">
        <v>26</v>
      </c>
      <c r="D12" s="716"/>
      <c r="E12" s="95" t="str">
        <f>IF(ISBLANK(D12),"",IF(ISNUMBER(D12),"Weryfikacja wiersza OK","Wartość w kolumnie a musi być liczbą"))</f>
        <v/>
      </c>
    </row>
    <row r="13" spans="2:5" x14ac:dyDescent="0.25">
      <c r="B13" s="466" t="s">
        <v>421</v>
      </c>
      <c r="C13" s="467" t="s">
        <v>93</v>
      </c>
      <c r="D13" s="716"/>
      <c r="E13" s="95" t="str">
        <f t="shared" ref="E13:E18" si="0">IF(ISBLANK(D13),"",IF(ISNUMBER(D13),"Weryfikacja wiersza OK","Wartość w kolumnie a musi być liczbą"))</f>
        <v/>
      </c>
    </row>
    <row r="14" spans="2:5" x14ac:dyDescent="0.25">
      <c r="B14" s="466" t="s">
        <v>422</v>
      </c>
      <c r="C14" s="467" t="s">
        <v>204</v>
      </c>
      <c r="D14" s="716"/>
      <c r="E14" s="95" t="str">
        <f t="shared" si="0"/>
        <v/>
      </c>
    </row>
    <row r="15" spans="2:5" x14ac:dyDescent="0.25">
      <c r="B15" s="466" t="s">
        <v>423</v>
      </c>
      <c r="C15" s="468" t="s">
        <v>205</v>
      </c>
      <c r="D15" s="716"/>
      <c r="E15" s="95" t="str">
        <f t="shared" si="0"/>
        <v/>
      </c>
    </row>
    <row r="16" spans="2:5" x14ac:dyDescent="0.25">
      <c r="B16" s="466" t="s">
        <v>424</v>
      </c>
      <c r="C16" s="468" t="s">
        <v>219</v>
      </c>
      <c r="D16" s="716"/>
      <c r="E16" s="95" t="str">
        <f t="shared" si="0"/>
        <v/>
      </c>
    </row>
    <row r="17" spans="2:5" x14ac:dyDescent="0.25">
      <c r="B17" s="466" t="s">
        <v>425</v>
      </c>
      <c r="C17" s="468" t="s">
        <v>426</v>
      </c>
      <c r="D17" s="716"/>
      <c r="E17" s="95" t="str">
        <f>IF(ISBLANK(D17),"",IF(ISNUMBER(D17),"Weryfikacja wiersza OK","Wartość w kolumnie a musi być liczbą"))</f>
        <v/>
      </c>
    </row>
    <row r="18" spans="2:5" x14ac:dyDescent="0.25">
      <c r="B18" s="466" t="s">
        <v>427</v>
      </c>
      <c r="C18" s="468" t="s">
        <v>428</v>
      </c>
      <c r="D18" s="847"/>
      <c r="E18" s="95" t="str">
        <f t="shared" si="0"/>
        <v/>
      </c>
    </row>
    <row r="19" spans="2:5" x14ac:dyDescent="0.25">
      <c r="B19" s="466" t="s">
        <v>429</v>
      </c>
      <c r="C19" s="467" t="s">
        <v>430</v>
      </c>
      <c r="D19" s="716"/>
      <c r="E19" s="95" t="str">
        <f t="shared" ref="E19:E25" si="1">IF(ISBLANK(D19),"",IF(ISNUMBER(D19),"Weryfikacja wiersza OK","Wartosc w bieżącym wierszu musi być liczbą"))</f>
        <v/>
      </c>
    </row>
    <row r="20" spans="2:5" x14ac:dyDescent="0.25">
      <c r="B20" s="466" t="s">
        <v>431</v>
      </c>
      <c r="C20" s="467" t="s">
        <v>206</v>
      </c>
      <c r="D20" s="716"/>
      <c r="E20" s="95" t="str">
        <f t="shared" si="1"/>
        <v/>
      </c>
    </row>
    <row r="21" spans="2:5" x14ac:dyDescent="0.25">
      <c r="B21" s="466" t="s">
        <v>432</v>
      </c>
      <c r="C21" s="468" t="s">
        <v>1947</v>
      </c>
      <c r="D21" s="716"/>
      <c r="E21" s="95" t="str">
        <f t="shared" si="1"/>
        <v/>
      </c>
    </row>
    <row r="22" spans="2:5" x14ac:dyDescent="0.25">
      <c r="B22" s="466" t="s">
        <v>433</v>
      </c>
      <c r="C22" s="467" t="s">
        <v>104</v>
      </c>
      <c r="D22" s="716"/>
      <c r="E22" s="95" t="str">
        <f t="shared" si="1"/>
        <v/>
      </c>
    </row>
    <row r="23" spans="2:5" x14ac:dyDescent="0.25">
      <c r="B23" s="466" t="s">
        <v>434</v>
      </c>
      <c r="C23" s="467" t="s">
        <v>207</v>
      </c>
      <c r="D23" s="716"/>
      <c r="E23" s="95" t="str">
        <f t="shared" si="1"/>
        <v/>
      </c>
    </row>
    <row r="24" spans="2:5" x14ac:dyDescent="0.25">
      <c r="B24" s="466" t="s">
        <v>435</v>
      </c>
      <c r="C24" s="468" t="s">
        <v>208</v>
      </c>
      <c r="D24" s="716"/>
      <c r="E24" s="95" t="str">
        <f t="shared" si="1"/>
        <v/>
      </c>
    </row>
    <row r="25" spans="2:5" ht="15.75" thickBot="1" x14ac:dyDescent="0.3">
      <c r="B25" s="466" t="s">
        <v>436</v>
      </c>
      <c r="C25" s="468" t="s">
        <v>437</v>
      </c>
      <c r="D25" s="847"/>
      <c r="E25" s="95" t="str">
        <f t="shared" si="1"/>
        <v/>
      </c>
    </row>
    <row r="26" spans="2:5" x14ac:dyDescent="0.25">
      <c r="B26" s="469" t="s">
        <v>438</v>
      </c>
      <c r="C26" s="470" t="s">
        <v>25</v>
      </c>
      <c r="D26" s="471"/>
      <c r="E26" s="95"/>
    </row>
    <row r="27" spans="2:5" x14ac:dyDescent="0.25">
      <c r="B27" s="472" t="s">
        <v>439</v>
      </c>
      <c r="C27" s="473" t="s">
        <v>440</v>
      </c>
      <c r="D27" s="474"/>
      <c r="E27" s="95" t="str">
        <f>IF(ISBLANK(D27),"",IF(ISTEXT(D27),"Weryfikacja wiersza OK","Wartosc w bieżącym wierszu musi być tekstem"))</f>
        <v/>
      </c>
    </row>
    <row r="28" spans="2:5" x14ac:dyDescent="0.25">
      <c r="B28" s="472" t="s">
        <v>441</v>
      </c>
      <c r="C28" s="473" t="s">
        <v>442</v>
      </c>
      <c r="D28" s="474"/>
      <c r="E28" s="95" t="str">
        <f>IF(ISBLANK(D28),"",IF(ISTEXT(D28),"Weryfikacja wiersza OK","Wartosc w bieżącym wierszu musi być tekstem"))</f>
        <v/>
      </c>
    </row>
    <row r="29" spans="2:5" x14ac:dyDescent="0.25">
      <c r="B29" s="472" t="s">
        <v>443</v>
      </c>
      <c r="C29" s="473" t="s">
        <v>444</v>
      </c>
      <c r="D29" s="474"/>
      <c r="E29" s="95" t="str">
        <f>IF(ISBLANK(D29),"",IF(ISTEXT(D29),"Weryfikacja wiersza OK","Wartosc w bieżącym wierszu musi być tekstem"))</f>
        <v/>
      </c>
    </row>
    <row r="30" spans="2:5" x14ac:dyDescent="0.25">
      <c r="B30" s="472" t="s">
        <v>445</v>
      </c>
      <c r="C30" s="473" t="s">
        <v>446</v>
      </c>
      <c r="D30" s="474"/>
      <c r="E30" s="95" t="str">
        <f>IF(ISBLANK(D30),"",IF(ISTEXT(D30),"Weryfikacja wiersza OK","Wartosc w bieżącym wierszu musi być tekstem"))</f>
        <v/>
      </c>
    </row>
    <row r="31" spans="2:5" ht="15.75" thickBot="1" x14ac:dyDescent="0.3">
      <c r="B31" s="475" t="s">
        <v>447</v>
      </c>
      <c r="C31" s="476" t="s">
        <v>448</v>
      </c>
      <c r="D31" s="477"/>
      <c r="E31" s="95" t="str">
        <f>IF(ISBLANK(D31),"",IF(ISTEXT(D31),"Weryfikacja wiersza OK","Wartosc w bieżącym wierszu musi być tekstem"))</f>
        <v/>
      </c>
    </row>
    <row r="32" spans="2:5" x14ac:dyDescent="0.25">
      <c r="B32" s="478" t="s">
        <v>449</v>
      </c>
      <c r="C32" s="470" t="s">
        <v>103</v>
      </c>
      <c r="D32" s="471"/>
      <c r="E32" s="95"/>
    </row>
    <row r="33" spans="2:5" x14ac:dyDescent="0.25">
      <c r="B33" s="472" t="s">
        <v>450</v>
      </c>
      <c r="C33" s="473" t="s">
        <v>451</v>
      </c>
      <c r="D33" s="474"/>
      <c r="E33" s="95" t="str">
        <f>IF(ISBLANK(D33),"",IF(ISTEXT(D33),"Weryfikacja wiersza OK","Wartosc w bieżącym wierszu musi być tekstem"))</f>
        <v/>
      </c>
    </row>
    <row r="34" spans="2:5" x14ac:dyDescent="0.25">
      <c r="B34" s="472" t="s">
        <v>452</v>
      </c>
      <c r="C34" s="473" t="s">
        <v>453</v>
      </c>
      <c r="D34" s="474"/>
      <c r="E34" s="95" t="str">
        <f>IF(ISBLANK(D34),"",IF(ISTEXT(D34),"Weryfikacja wiersza OK","Wartosc w bieżącym wierszu musi być tekstem"))</f>
        <v/>
      </c>
    </row>
    <row r="35" spans="2:5" ht="15.75" thickBot="1" x14ac:dyDescent="0.3">
      <c r="B35" s="475" t="s">
        <v>454</v>
      </c>
      <c r="C35" s="476" t="s">
        <v>455</v>
      </c>
      <c r="D35" s="477"/>
      <c r="E35" s="95" t="str">
        <f>IF(ISBLANK(D35),"",IF(ISTEXT(D35),"Weryfikacja wiersza OK","Wartosc w bieżącym wierszu musi być tekstem"))</f>
        <v/>
      </c>
    </row>
    <row r="36" spans="2:5" x14ac:dyDescent="0.25">
      <c r="B36" s="479" t="s">
        <v>456</v>
      </c>
      <c r="C36" s="480" t="s">
        <v>119</v>
      </c>
      <c r="D36" s="471"/>
      <c r="E36" s="95"/>
    </row>
    <row r="37" spans="2:5" x14ac:dyDescent="0.25">
      <c r="B37" s="481" t="s">
        <v>457</v>
      </c>
      <c r="C37" s="473" t="s">
        <v>451</v>
      </c>
      <c r="D37" s="474"/>
      <c r="E37" s="95" t="str">
        <f>IF(ISBLANK(D37),"",IF(ISTEXT(D37),"Weryfikacja wiersza OK","Wartosc w bieżącym wierszu musi być tekstem"))</f>
        <v/>
      </c>
    </row>
    <row r="38" spans="2:5" x14ac:dyDescent="0.25">
      <c r="B38" s="481" t="s">
        <v>458</v>
      </c>
      <c r="C38" s="473" t="s">
        <v>453</v>
      </c>
      <c r="D38" s="474"/>
      <c r="E38" s="95" t="str">
        <f>IF(ISBLANK(D38),"",IF(ISTEXT(D38),"Weryfikacja wiersza OK","Wartosc w bieżącym wierszu musi być tekstem"))</f>
        <v/>
      </c>
    </row>
    <row r="39" spans="2:5" ht="15.75" thickBot="1" x14ac:dyDescent="0.3">
      <c r="B39" s="482" t="s">
        <v>459</v>
      </c>
      <c r="C39" s="476" t="s">
        <v>455</v>
      </c>
      <c r="D39" s="477"/>
      <c r="E39" s="95" t="str">
        <f>IF(ISBLANK(D39),"",IF(ISTEXT(D39),"Weryfikacja wiersza OK","Wartosc w bieżącym wierszu musi być tekstem"))</f>
        <v/>
      </c>
    </row>
    <row r="40" spans="2:5" ht="15.75" thickBot="1" x14ac:dyDescent="0.3">
      <c r="B40" s="483" t="s">
        <v>460</v>
      </c>
      <c r="C40" s="484" t="s">
        <v>209</v>
      </c>
      <c r="D40" s="717"/>
      <c r="E40" s="95" t="str">
        <f>IF(ISBLANK(D40),"",IF(ISTEXT(D40),"Weryfikacja wiersza OK","Wartosc w bieżącym wierszu musi być tekstem"))</f>
        <v/>
      </c>
    </row>
    <row r="41" spans="2:5" ht="15.75" thickBot="1" x14ac:dyDescent="0.3">
      <c r="B41" s="485" t="s">
        <v>461</v>
      </c>
      <c r="C41" s="486" t="s">
        <v>462</v>
      </c>
      <c r="D41" s="718"/>
      <c r="E41" s="95" t="str">
        <f>IF(ISBLANK(D41),"","Weryfikacja wiersza OK")</f>
        <v/>
      </c>
    </row>
    <row r="43" spans="2:5" x14ac:dyDescent="0.25">
      <c r="C43" s="15" t="s">
        <v>1908</v>
      </c>
      <c r="D43" s="425" t="str">
        <f>IF(COUNTBLANK(E5:E41)=37,"",IF(COUNTIFS(E5:E41,"Weryfikacja wiersza OK")=34,"Arkusz jest zwalidowany poprawnie","Arkusz jest niepoprawny"))</f>
        <v/>
      </c>
    </row>
  </sheetData>
  <sheetProtection algorithmName="SHA-512" hashValue="4ujlZInFWIz4SFwBeTb4QAVeiGNyW7bRN111O6CFRhIJ7devQOwqnp92VIJN96fMXM9yBWZlrA/+8tlM/wMCxA==" saltValue="VOGZqlwDiuwDoMAps/lkOA==" spinCount="100000" sheet="1" objects="1" scenarios="1" formatColumns="0" formatRows="0"/>
  <mergeCells count="1">
    <mergeCell ref="B4:C4"/>
  </mergeCells>
  <conditionalFormatting sqref="E5">
    <cfRule type="containsText" dxfId="216" priority="4" operator="containsText" text="Weryfikacja wiersza OK">
      <formula>NOT(ISERROR(SEARCH("Weryfikacja wiersza OK",E5)))</formula>
    </cfRule>
  </conditionalFormatting>
  <conditionalFormatting sqref="E6:E41">
    <cfRule type="containsText" dxfId="215" priority="3" operator="containsText" text="Weryfikacja wiersza OK">
      <formula>NOT(ISERROR(SEARCH("Weryfikacja wiersza OK",E6)))</formula>
    </cfRule>
  </conditionalFormatting>
  <conditionalFormatting sqref="D43">
    <cfRule type="containsText" dxfId="214" priority="1" operator="containsText" text="Arkusz jest zwalidowany poprawnie">
      <formula>NOT(ISERROR(SEARCH("Arkusz jest zwalidowany poprawnie",D43)))</formula>
    </cfRule>
  </conditionalFormatting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8"/>
  <sheetViews>
    <sheetView workbookViewId="0">
      <selection activeCell="F11" sqref="F11"/>
    </sheetView>
  </sheetViews>
  <sheetFormatPr defaultRowHeight="15" x14ac:dyDescent="0.25"/>
  <cols>
    <col min="2" max="2" width="13.5703125" customWidth="1"/>
    <col min="3" max="3" width="42.5703125" customWidth="1"/>
    <col min="4" max="7" width="13.5703125" customWidth="1"/>
    <col min="8" max="8" width="17.28515625" customWidth="1"/>
  </cols>
  <sheetData>
    <row r="1" spans="2:8" ht="15.75" x14ac:dyDescent="0.25">
      <c r="B1" s="1" t="s">
        <v>0</v>
      </c>
      <c r="G1" s="2" t="s">
        <v>1659</v>
      </c>
    </row>
    <row r="2" spans="2:8" x14ac:dyDescent="0.25">
      <c r="B2" s="580" t="s">
        <v>999</v>
      </c>
      <c r="C2" s="185"/>
      <c r="D2" s="185"/>
      <c r="E2" s="185"/>
      <c r="F2" s="185"/>
      <c r="G2" s="185"/>
    </row>
    <row r="3" spans="2:8" ht="15.75" thickBot="1" x14ac:dyDescent="0.3">
      <c r="B3" s="185"/>
      <c r="C3" s="185"/>
      <c r="D3" s="185"/>
      <c r="E3" s="185"/>
      <c r="F3" s="185"/>
      <c r="G3" s="185"/>
    </row>
    <row r="4" spans="2:8" ht="120" x14ac:dyDescent="0.25">
      <c r="B4" s="981"/>
      <c r="C4" s="982"/>
      <c r="D4" s="535" t="s">
        <v>86</v>
      </c>
      <c r="E4" s="536" t="s">
        <v>987</v>
      </c>
      <c r="F4" s="536" t="s">
        <v>988</v>
      </c>
      <c r="G4" s="537" t="s">
        <v>989</v>
      </c>
    </row>
    <row r="5" spans="2:8" ht="15.75" thickBot="1" x14ac:dyDescent="0.3">
      <c r="B5" s="983"/>
      <c r="C5" s="984"/>
      <c r="D5" s="626" t="s">
        <v>112</v>
      </c>
      <c r="E5" s="627" t="s">
        <v>113</v>
      </c>
      <c r="F5" s="627" t="s">
        <v>114</v>
      </c>
      <c r="G5" s="628" t="s">
        <v>115</v>
      </c>
    </row>
    <row r="6" spans="2:8" x14ac:dyDescent="0.25">
      <c r="B6" s="498" t="s">
        <v>990</v>
      </c>
      <c r="C6" s="499" t="s">
        <v>991</v>
      </c>
      <c r="D6" s="763"/>
      <c r="E6" s="764"/>
      <c r="F6" s="764"/>
      <c r="G6" s="765"/>
      <c r="H6" s="111" t="str">
        <f>IF(COUNTBLANK(D6:G6)=4,"",IF(COUNTBLANK(D6:G6)=0, "Weryfikacja wiersza OK", "Należy wypełnić wszystkie pola w bieżącym wierszu"))</f>
        <v/>
      </c>
    </row>
    <row r="7" spans="2:8" x14ac:dyDescent="0.25">
      <c r="B7" s="500" t="s">
        <v>992</v>
      </c>
      <c r="C7" s="468" t="s">
        <v>43</v>
      </c>
      <c r="D7" s="766"/>
      <c r="E7" s="767"/>
      <c r="F7" s="767"/>
      <c r="G7" s="768"/>
      <c r="H7" s="111" t="str">
        <f t="shared" ref="H7:H13" si="0">IF(COUNTBLANK(D7:G7)=4,"",IF(COUNTBLANK(D7:G7)=0, "Weryfikacja wiersza OK", "Należy wypełnić wszystkie pola w bieżącym wierszu"))</f>
        <v/>
      </c>
    </row>
    <row r="8" spans="2:8" x14ac:dyDescent="0.25">
      <c r="B8" s="500" t="s">
        <v>993</v>
      </c>
      <c r="C8" s="468" t="s">
        <v>44</v>
      </c>
      <c r="D8" s="766"/>
      <c r="E8" s="767"/>
      <c r="F8" s="767"/>
      <c r="G8" s="768"/>
      <c r="H8" s="111" t="str">
        <f t="shared" si="0"/>
        <v/>
      </c>
    </row>
    <row r="9" spans="2:8" x14ac:dyDescent="0.25">
      <c r="B9" s="500" t="s">
        <v>994</v>
      </c>
      <c r="C9" s="468" t="s">
        <v>45</v>
      </c>
      <c r="D9" s="766"/>
      <c r="E9" s="767"/>
      <c r="F9" s="767"/>
      <c r="G9" s="768"/>
      <c r="H9" s="111" t="str">
        <f t="shared" si="0"/>
        <v/>
      </c>
    </row>
    <row r="10" spans="2:8" x14ac:dyDescent="0.25">
      <c r="B10" s="500" t="s">
        <v>995</v>
      </c>
      <c r="C10" s="468" t="s">
        <v>46</v>
      </c>
      <c r="D10" s="766"/>
      <c r="E10" s="767"/>
      <c r="F10" s="767"/>
      <c r="G10" s="768"/>
      <c r="H10" s="111" t="str">
        <f t="shared" si="0"/>
        <v/>
      </c>
    </row>
    <row r="11" spans="2:8" x14ac:dyDescent="0.25">
      <c r="B11" s="500" t="s">
        <v>996</v>
      </c>
      <c r="C11" s="468" t="s">
        <v>48</v>
      </c>
      <c r="D11" s="766"/>
      <c r="E11" s="767"/>
      <c r="F11" s="767"/>
      <c r="G11" s="768"/>
      <c r="H11" s="111" t="str">
        <f t="shared" si="0"/>
        <v/>
      </c>
    </row>
    <row r="12" spans="2:8" ht="30" x14ac:dyDescent="0.25">
      <c r="B12" s="500" t="s">
        <v>997</v>
      </c>
      <c r="C12" s="468" t="s">
        <v>47</v>
      </c>
      <c r="D12" s="766"/>
      <c r="E12" s="767"/>
      <c r="F12" s="767"/>
      <c r="G12" s="768"/>
      <c r="H12" s="111" t="str">
        <f t="shared" si="0"/>
        <v/>
      </c>
    </row>
    <row r="13" spans="2:8" ht="15.75" thickBot="1" x14ac:dyDescent="0.3">
      <c r="B13" s="501" t="s">
        <v>998</v>
      </c>
      <c r="C13" s="623" t="s">
        <v>22</v>
      </c>
      <c r="D13" s="769"/>
      <c r="E13" s="770"/>
      <c r="F13" s="770"/>
      <c r="G13" s="771"/>
      <c r="H13" s="111" t="str">
        <f t="shared" si="0"/>
        <v/>
      </c>
    </row>
    <row r="15" spans="2:8" x14ac:dyDescent="0.25">
      <c r="C15" s="2" t="s">
        <v>1885</v>
      </c>
    </row>
    <row r="16" spans="2:8" x14ac:dyDescent="0.25">
      <c r="C16" t="s">
        <v>990</v>
      </c>
      <c r="D16" s="425" t="str">
        <f>IF(D6="","",IF(ROUND(SUM(D7:D13),2)=ROUND(D6,2),"OK","Błąd sumy częściowej"))</f>
        <v/>
      </c>
      <c r="E16" s="425" t="str">
        <f t="shared" ref="E16:G16" si="1">IF(E6="","",IF(ROUND(SUM(E7:E13),2)=ROUND(E6,2),"OK","Błąd sumy częściowej"))</f>
        <v/>
      </c>
      <c r="F16" s="425" t="str">
        <f t="shared" si="1"/>
        <v/>
      </c>
      <c r="G16" s="425" t="str">
        <f t="shared" si="1"/>
        <v/>
      </c>
    </row>
    <row r="18" spans="3:4" x14ac:dyDescent="0.25">
      <c r="C18" s="15" t="s">
        <v>1908</v>
      </c>
      <c r="D18" s="425" t="str">
        <f>IF(COUNTBLANK(H6:H13)=8,"",IF(AND(COUNTIF(H6:H13,"Weryfikacja wiersza OK")=8,COUNTIF(D16:G16,"OK")=4),"Arkusz jest zwalidowany poprawnie","Arkusz jest niepoprawny"))</f>
        <v/>
      </c>
    </row>
  </sheetData>
  <sheetProtection algorithmName="SHA-512" hashValue="WIKzIGcCQZeV9SVIkTrDns5LL0aPN2W9enlRk0ARloRJQFM8e475Igndba8U1cCt9BjMIGYLOkiG5UybNsWlwA==" saltValue="7CYrZCJFsMGDwmPyvU6ssQ==" spinCount="100000" sheet="1" objects="1" scenarios="1" formatColumns="0" formatRows="0"/>
  <mergeCells count="1">
    <mergeCell ref="B4:C5"/>
  </mergeCells>
  <conditionalFormatting sqref="H6:H13">
    <cfRule type="containsText" dxfId="77" priority="3" operator="containsText" text="Weryfikacja wiersza OK">
      <formula>NOT(ISERROR(SEARCH("Weryfikacja wiersza OK",H6)))</formula>
    </cfRule>
  </conditionalFormatting>
  <conditionalFormatting sqref="D16:G16">
    <cfRule type="containsText" dxfId="76" priority="2" operator="containsText" text="OK">
      <formula>NOT(ISERROR(SEARCH("OK",D16)))</formula>
    </cfRule>
  </conditionalFormatting>
  <conditionalFormatting sqref="D18">
    <cfRule type="containsText" dxfId="75" priority="1" operator="containsText" text="Arkusz jest zwalidowany poprawnie">
      <formula>NOT(ISERROR(SEARCH("Arkusz jest zwalidowany poprawnie",D18)))</formula>
    </cfRule>
  </conditionalFormatting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20"/>
  <sheetViews>
    <sheetView workbookViewId="0">
      <selection activeCell="D8" sqref="D8:X15"/>
    </sheetView>
  </sheetViews>
  <sheetFormatPr defaultRowHeight="15" x14ac:dyDescent="0.25"/>
  <cols>
    <col min="2" max="2" width="12.7109375" customWidth="1"/>
    <col min="3" max="3" width="38.5703125" customWidth="1"/>
  </cols>
  <sheetData>
    <row r="1" spans="2:25" ht="15.75" x14ac:dyDescent="0.25">
      <c r="B1" s="157" t="s">
        <v>0</v>
      </c>
      <c r="C1" s="185"/>
      <c r="D1" s="185"/>
      <c r="E1" s="185"/>
      <c r="F1" s="185"/>
      <c r="G1" s="185"/>
      <c r="H1" s="185"/>
      <c r="I1" s="185"/>
      <c r="J1" s="634" t="s">
        <v>1659</v>
      </c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</row>
    <row r="2" spans="2:25" x14ac:dyDescent="0.25">
      <c r="B2" s="580" t="s">
        <v>1010</v>
      </c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</row>
    <row r="3" spans="2:25" ht="15.75" thickBot="1" x14ac:dyDescent="0.3"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</row>
    <row r="4" spans="2:25" ht="15.75" customHeight="1" thickBot="1" x14ac:dyDescent="0.3">
      <c r="B4" s="992"/>
      <c r="C4" s="993"/>
      <c r="D4" s="998" t="s">
        <v>202</v>
      </c>
      <c r="E4" s="999"/>
      <c r="F4" s="999"/>
      <c r="G4" s="999"/>
      <c r="H4" s="999"/>
      <c r="I4" s="999"/>
      <c r="J4" s="999"/>
      <c r="K4" s="999"/>
      <c r="L4" s="1000"/>
      <c r="M4" s="998" t="s">
        <v>62</v>
      </c>
      <c r="N4" s="999"/>
      <c r="O4" s="999"/>
      <c r="P4" s="999"/>
      <c r="Q4" s="999"/>
      <c r="R4" s="999"/>
      <c r="S4" s="999"/>
      <c r="T4" s="1000"/>
      <c r="U4" s="988" t="s">
        <v>1013</v>
      </c>
      <c r="V4" s="905"/>
      <c r="W4" s="905"/>
      <c r="X4" s="902"/>
    </row>
    <row r="5" spans="2:25" ht="87" customHeight="1" x14ac:dyDescent="0.25">
      <c r="B5" s="994"/>
      <c r="C5" s="995"/>
      <c r="D5" s="985" t="s">
        <v>60</v>
      </c>
      <c r="E5" s="986"/>
      <c r="F5" s="987"/>
      <c r="G5" s="985" t="s">
        <v>61</v>
      </c>
      <c r="H5" s="986"/>
      <c r="I5" s="987"/>
      <c r="J5" s="1001" t="s">
        <v>1000</v>
      </c>
      <c r="K5" s="986"/>
      <c r="L5" s="987"/>
      <c r="M5" s="985" t="s">
        <v>1011</v>
      </c>
      <c r="N5" s="986"/>
      <c r="O5" s="986"/>
      <c r="P5" s="1002"/>
      <c r="Q5" s="985" t="s">
        <v>1012</v>
      </c>
      <c r="R5" s="986"/>
      <c r="S5" s="986"/>
      <c r="T5" s="987"/>
      <c r="U5" s="989"/>
      <c r="V5" s="990"/>
      <c r="W5" s="990"/>
      <c r="X5" s="991"/>
    </row>
    <row r="6" spans="2:25" ht="84.75" x14ac:dyDescent="0.25">
      <c r="B6" s="994"/>
      <c r="C6" s="995"/>
      <c r="D6" s="616" t="s">
        <v>42</v>
      </c>
      <c r="E6" s="617" t="s">
        <v>1001</v>
      </c>
      <c r="F6" s="618" t="s">
        <v>10</v>
      </c>
      <c r="G6" s="616" t="s">
        <v>42</v>
      </c>
      <c r="H6" s="617" t="s">
        <v>1001</v>
      </c>
      <c r="I6" s="618" t="s">
        <v>10</v>
      </c>
      <c r="J6" s="635" t="s">
        <v>42</v>
      </c>
      <c r="K6" s="617" t="s">
        <v>1001</v>
      </c>
      <c r="L6" s="618" t="s">
        <v>10</v>
      </c>
      <c r="M6" s="616" t="s">
        <v>42</v>
      </c>
      <c r="N6" s="617" t="s">
        <v>1002</v>
      </c>
      <c r="O6" s="617" t="s">
        <v>1001</v>
      </c>
      <c r="P6" s="636" t="s">
        <v>10</v>
      </c>
      <c r="Q6" s="616" t="s">
        <v>42</v>
      </c>
      <c r="R6" s="617" t="s">
        <v>1002</v>
      </c>
      <c r="S6" s="617" t="s">
        <v>1001</v>
      </c>
      <c r="T6" s="618" t="s">
        <v>10</v>
      </c>
      <c r="U6" s="635" t="s">
        <v>42</v>
      </c>
      <c r="V6" s="617" t="s">
        <v>1002</v>
      </c>
      <c r="W6" s="617" t="s">
        <v>1001</v>
      </c>
      <c r="X6" s="618" t="s">
        <v>10</v>
      </c>
    </row>
    <row r="7" spans="2:25" ht="15.75" thickBot="1" x14ac:dyDescent="0.3">
      <c r="B7" s="996"/>
      <c r="C7" s="997"/>
      <c r="D7" s="560" t="s">
        <v>112</v>
      </c>
      <c r="E7" s="528" t="s">
        <v>190</v>
      </c>
      <c r="F7" s="526" t="s">
        <v>113</v>
      </c>
      <c r="G7" s="560" t="s">
        <v>114</v>
      </c>
      <c r="H7" s="528" t="s">
        <v>391</v>
      </c>
      <c r="I7" s="526" t="s">
        <v>115</v>
      </c>
      <c r="J7" s="525" t="s">
        <v>120</v>
      </c>
      <c r="K7" s="528" t="s">
        <v>392</v>
      </c>
      <c r="L7" s="526" t="s">
        <v>116</v>
      </c>
      <c r="M7" s="560" t="s">
        <v>172</v>
      </c>
      <c r="N7" s="528" t="s">
        <v>173</v>
      </c>
      <c r="O7" s="528" t="s">
        <v>174</v>
      </c>
      <c r="P7" s="552" t="s">
        <v>175</v>
      </c>
      <c r="Q7" s="560" t="s">
        <v>176</v>
      </c>
      <c r="R7" s="528" t="s">
        <v>177</v>
      </c>
      <c r="S7" s="528" t="s">
        <v>178</v>
      </c>
      <c r="T7" s="526" t="s">
        <v>179</v>
      </c>
      <c r="U7" s="525" t="s">
        <v>180</v>
      </c>
      <c r="V7" s="528" t="s">
        <v>181</v>
      </c>
      <c r="W7" s="528" t="s">
        <v>203</v>
      </c>
      <c r="X7" s="628" t="s">
        <v>182</v>
      </c>
    </row>
    <row r="8" spans="2:25" x14ac:dyDescent="0.25">
      <c r="B8" s="504" t="s">
        <v>1003</v>
      </c>
      <c r="C8" s="637" t="s">
        <v>43</v>
      </c>
      <c r="D8" s="772"/>
      <c r="E8" s="773"/>
      <c r="F8" s="774"/>
      <c r="G8" s="772"/>
      <c r="H8" s="773"/>
      <c r="I8" s="774"/>
      <c r="J8" s="775"/>
      <c r="K8" s="773"/>
      <c r="L8" s="774"/>
      <c r="M8" s="772"/>
      <c r="N8" s="773"/>
      <c r="O8" s="773"/>
      <c r="P8" s="776"/>
      <c r="Q8" s="772"/>
      <c r="R8" s="773"/>
      <c r="S8" s="773"/>
      <c r="T8" s="774"/>
      <c r="U8" s="775"/>
      <c r="V8" s="773"/>
      <c r="W8" s="773"/>
      <c r="X8" s="774"/>
      <c r="Y8" s="111" t="str">
        <f>IF(COUNTBLANK(D8:X8)=21,"",IF(COUNTBLANK(D8:X8)=0, "Weryfikacja wiersza OK", "Należy wypełnić wszystkie pola w bieżącym wierszu"))</f>
        <v/>
      </c>
    </row>
    <row r="9" spans="2:25" x14ac:dyDescent="0.25">
      <c r="B9" s="466" t="s">
        <v>1004</v>
      </c>
      <c r="C9" s="505" t="s">
        <v>44</v>
      </c>
      <c r="D9" s="749"/>
      <c r="E9" s="739"/>
      <c r="F9" s="731"/>
      <c r="G9" s="749"/>
      <c r="H9" s="739"/>
      <c r="I9" s="731"/>
      <c r="J9" s="730"/>
      <c r="K9" s="739"/>
      <c r="L9" s="731"/>
      <c r="M9" s="749"/>
      <c r="N9" s="739"/>
      <c r="O9" s="739"/>
      <c r="P9" s="777"/>
      <c r="Q9" s="749"/>
      <c r="R9" s="739"/>
      <c r="S9" s="739"/>
      <c r="T9" s="731"/>
      <c r="U9" s="730"/>
      <c r="V9" s="739"/>
      <c r="W9" s="739"/>
      <c r="X9" s="731"/>
      <c r="Y9" s="111" t="str">
        <f t="shared" ref="Y9:Y15" si="0">IF(COUNTBLANK(D9:X9)=21,"",IF(COUNTBLANK(D9:X9)=0, "Weryfikacja wiersza OK", "Należy wypełnić wszystkie pola w bieżącym wierszu"))</f>
        <v/>
      </c>
    </row>
    <row r="10" spans="2:25" x14ac:dyDescent="0.25">
      <c r="B10" s="466" t="s">
        <v>1014</v>
      </c>
      <c r="C10" s="505" t="s">
        <v>45</v>
      </c>
      <c r="D10" s="749"/>
      <c r="E10" s="739"/>
      <c r="F10" s="731"/>
      <c r="G10" s="749"/>
      <c r="H10" s="739"/>
      <c r="I10" s="731"/>
      <c r="J10" s="730"/>
      <c r="K10" s="739"/>
      <c r="L10" s="731"/>
      <c r="M10" s="749"/>
      <c r="N10" s="739"/>
      <c r="O10" s="739"/>
      <c r="P10" s="777"/>
      <c r="Q10" s="749"/>
      <c r="R10" s="739"/>
      <c r="S10" s="739"/>
      <c r="T10" s="731"/>
      <c r="U10" s="730"/>
      <c r="V10" s="739"/>
      <c r="W10" s="739"/>
      <c r="X10" s="731"/>
      <c r="Y10" s="111" t="str">
        <f t="shared" si="0"/>
        <v/>
      </c>
    </row>
    <row r="11" spans="2:25" x14ac:dyDescent="0.25">
      <c r="B11" s="80" t="s">
        <v>1005</v>
      </c>
      <c r="C11" s="505" t="s">
        <v>46</v>
      </c>
      <c r="D11" s="749"/>
      <c r="E11" s="739"/>
      <c r="F11" s="731"/>
      <c r="G11" s="749"/>
      <c r="H11" s="739"/>
      <c r="I11" s="731"/>
      <c r="J11" s="730"/>
      <c r="K11" s="739"/>
      <c r="L11" s="731"/>
      <c r="M11" s="749"/>
      <c r="N11" s="739"/>
      <c r="O11" s="739"/>
      <c r="P11" s="777"/>
      <c r="Q11" s="749"/>
      <c r="R11" s="739"/>
      <c r="S11" s="739"/>
      <c r="T11" s="731"/>
      <c r="U11" s="730"/>
      <c r="V11" s="739"/>
      <c r="W11" s="739"/>
      <c r="X11" s="731"/>
      <c r="Y11" s="111" t="str">
        <f t="shared" si="0"/>
        <v/>
      </c>
    </row>
    <row r="12" spans="2:25" x14ac:dyDescent="0.25">
      <c r="B12" s="466" t="s">
        <v>1006</v>
      </c>
      <c r="C12" s="505" t="s">
        <v>48</v>
      </c>
      <c r="D12" s="778"/>
      <c r="E12" s="767"/>
      <c r="F12" s="768"/>
      <c r="G12" s="778"/>
      <c r="H12" s="767"/>
      <c r="I12" s="768"/>
      <c r="J12" s="766"/>
      <c r="K12" s="767"/>
      <c r="L12" s="768"/>
      <c r="M12" s="778"/>
      <c r="N12" s="767"/>
      <c r="O12" s="767"/>
      <c r="P12" s="779"/>
      <c r="Q12" s="778"/>
      <c r="R12" s="767"/>
      <c r="S12" s="767"/>
      <c r="T12" s="768"/>
      <c r="U12" s="766"/>
      <c r="V12" s="767"/>
      <c r="W12" s="767"/>
      <c r="X12" s="768"/>
      <c r="Y12" s="111" t="str">
        <f t="shared" si="0"/>
        <v/>
      </c>
    </row>
    <row r="13" spans="2:25" ht="30" x14ac:dyDescent="0.25">
      <c r="B13" s="466" t="s">
        <v>1007</v>
      </c>
      <c r="C13" s="505" t="s">
        <v>47</v>
      </c>
      <c r="D13" s="749"/>
      <c r="E13" s="739"/>
      <c r="F13" s="731"/>
      <c r="G13" s="749"/>
      <c r="H13" s="739"/>
      <c r="I13" s="731"/>
      <c r="J13" s="730"/>
      <c r="K13" s="739"/>
      <c r="L13" s="731"/>
      <c r="M13" s="749"/>
      <c r="N13" s="739"/>
      <c r="O13" s="739"/>
      <c r="P13" s="777"/>
      <c r="Q13" s="749"/>
      <c r="R13" s="739"/>
      <c r="S13" s="739"/>
      <c r="T13" s="731"/>
      <c r="U13" s="730"/>
      <c r="V13" s="739"/>
      <c r="W13" s="739"/>
      <c r="X13" s="731"/>
      <c r="Y13" s="111" t="str">
        <f t="shared" si="0"/>
        <v/>
      </c>
    </row>
    <row r="14" spans="2:25" ht="15.75" thickBot="1" x14ac:dyDescent="0.3">
      <c r="B14" s="529" t="s">
        <v>1008</v>
      </c>
      <c r="C14" s="629" t="s">
        <v>22</v>
      </c>
      <c r="D14" s="751"/>
      <c r="E14" s="741"/>
      <c r="F14" s="735"/>
      <c r="G14" s="751"/>
      <c r="H14" s="741"/>
      <c r="I14" s="735"/>
      <c r="J14" s="734"/>
      <c r="K14" s="741"/>
      <c r="L14" s="735"/>
      <c r="M14" s="751"/>
      <c r="N14" s="741"/>
      <c r="O14" s="741"/>
      <c r="P14" s="780"/>
      <c r="Q14" s="751"/>
      <c r="R14" s="741"/>
      <c r="S14" s="741"/>
      <c r="T14" s="735"/>
      <c r="U14" s="734"/>
      <c r="V14" s="741"/>
      <c r="W14" s="741"/>
      <c r="X14" s="735"/>
      <c r="Y14" s="111" t="str">
        <f t="shared" si="0"/>
        <v/>
      </c>
    </row>
    <row r="15" spans="2:25" ht="15.75" thickBot="1" x14ac:dyDescent="0.3">
      <c r="B15" s="579" t="s">
        <v>1009</v>
      </c>
      <c r="C15" s="554" t="s">
        <v>21</v>
      </c>
      <c r="D15" s="781"/>
      <c r="E15" s="782"/>
      <c r="F15" s="783"/>
      <c r="G15" s="781"/>
      <c r="H15" s="782"/>
      <c r="I15" s="783"/>
      <c r="J15" s="784"/>
      <c r="K15" s="782"/>
      <c r="L15" s="783"/>
      <c r="M15" s="781"/>
      <c r="N15" s="782"/>
      <c r="O15" s="782"/>
      <c r="P15" s="785"/>
      <c r="Q15" s="781"/>
      <c r="R15" s="782"/>
      <c r="S15" s="782"/>
      <c r="T15" s="783"/>
      <c r="U15" s="784"/>
      <c r="V15" s="782"/>
      <c r="W15" s="782"/>
      <c r="X15" s="783"/>
      <c r="Y15" s="111" t="str">
        <f t="shared" si="0"/>
        <v/>
      </c>
    </row>
    <row r="17" spans="3:24" x14ac:dyDescent="0.25">
      <c r="C17" s="2" t="s">
        <v>1885</v>
      </c>
    </row>
    <row r="18" spans="3:24" x14ac:dyDescent="0.25">
      <c r="C18" t="s">
        <v>1009</v>
      </c>
      <c r="D18" s="425" t="str">
        <f>IF(D15="","",IF(ROUND(SUM(D8:D14),2)=ROUND(D15,2),"OK","Błąd sumy częściowej"))</f>
        <v/>
      </c>
      <c r="E18" s="425" t="str">
        <f t="shared" ref="E18:X18" si="1">IF(E15="","",IF(ROUND(SUM(E8:E14),2)=ROUND(E15,2),"OK","Błąd sumy częściowej"))</f>
        <v/>
      </c>
      <c r="F18" s="425" t="str">
        <f t="shared" si="1"/>
        <v/>
      </c>
      <c r="G18" s="425" t="str">
        <f t="shared" si="1"/>
        <v/>
      </c>
      <c r="H18" s="425" t="str">
        <f t="shared" si="1"/>
        <v/>
      </c>
      <c r="I18" s="425" t="str">
        <f t="shared" si="1"/>
        <v/>
      </c>
      <c r="J18" s="425" t="str">
        <f t="shared" si="1"/>
        <v/>
      </c>
      <c r="K18" s="425" t="str">
        <f t="shared" si="1"/>
        <v/>
      </c>
      <c r="L18" s="425" t="str">
        <f t="shared" si="1"/>
        <v/>
      </c>
      <c r="M18" s="425" t="str">
        <f t="shared" si="1"/>
        <v/>
      </c>
      <c r="N18" s="425" t="str">
        <f t="shared" si="1"/>
        <v/>
      </c>
      <c r="O18" s="425" t="str">
        <f t="shared" si="1"/>
        <v/>
      </c>
      <c r="P18" s="425" t="str">
        <f t="shared" si="1"/>
        <v/>
      </c>
      <c r="Q18" s="425" t="str">
        <f t="shared" si="1"/>
        <v/>
      </c>
      <c r="R18" s="425" t="str">
        <f t="shared" si="1"/>
        <v/>
      </c>
      <c r="S18" s="425" t="str">
        <f t="shared" si="1"/>
        <v/>
      </c>
      <c r="T18" s="425" t="str">
        <f t="shared" si="1"/>
        <v/>
      </c>
      <c r="U18" s="425" t="str">
        <f t="shared" si="1"/>
        <v/>
      </c>
      <c r="V18" s="425" t="str">
        <f t="shared" si="1"/>
        <v/>
      </c>
      <c r="W18" s="425" t="str">
        <f t="shared" si="1"/>
        <v/>
      </c>
      <c r="X18" s="425" t="str">
        <f t="shared" si="1"/>
        <v/>
      </c>
    </row>
    <row r="20" spans="3:24" x14ac:dyDescent="0.25">
      <c r="C20" s="15" t="s">
        <v>1908</v>
      </c>
      <c r="D20" s="425" t="str">
        <f>IF(COUNTBLANK(Y8:Y15)=8,"",IF(AND(COUNTIF(Y8:Y15,"Weryfikacja wiersza OK")=8,COUNTIF(D18:X18,"OK")=21),"Arkusz jest zwalidowany poprawnie","Arkusz jest niepoprawny"))</f>
        <v/>
      </c>
    </row>
  </sheetData>
  <sheetProtection algorithmName="SHA-512" hashValue="nZoXK1CatrnYoQ9gokmW5Yx6XnmIY9ku5TQZZWtXAKvEcp+BOo5qF5c3/h5orDrYpcJOMPPNun6T6TZsffIgGA==" saltValue="XU49w9f5RSuiZx10fSwOCQ==" spinCount="100000" sheet="1" objects="1" scenarios="1" formatColumns="0" formatRows="0"/>
  <mergeCells count="9">
    <mergeCell ref="Q5:T5"/>
    <mergeCell ref="U4:X5"/>
    <mergeCell ref="B4:C7"/>
    <mergeCell ref="D4:L4"/>
    <mergeCell ref="M4:T4"/>
    <mergeCell ref="D5:F5"/>
    <mergeCell ref="G5:I5"/>
    <mergeCell ref="J5:L5"/>
    <mergeCell ref="M5:P5"/>
  </mergeCells>
  <conditionalFormatting sqref="Y8:Y15">
    <cfRule type="containsText" dxfId="74" priority="3" operator="containsText" text="Weryfikacja wiersza OK">
      <formula>NOT(ISERROR(SEARCH("Weryfikacja wiersza OK",Y8)))</formula>
    </cfRule>
  </conditionalFormatting>
  <conditionalFormatting sqref="D20">
    <cfRule type="containsText" dxfId="73" priority="2" operator="containsText" text="Arkusz jest zwalidowany poprawnie">
      <formula>NOT(ISERROR(SEARCH("Arkusz jest zwalidowany poprawnie",D20)))</formula>
    </cfRule>
  </conditionalFormatting>
  <conditionalFormatting sqref="D18:X18">
    <cfRule type="containsText" dxfId="72" priority="1" operator="containsText" text="OK">
      <formula>NOT(ISERROR(SEARCH("OK",D18)))</formula>
    </cfRule>
  </conditionalFormatting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20"/>
  <sheetViews>
    <sheetView workbookViewId="0">
      <selection activeCell="D8" sqref="D8:X15"/>
    </sheetView>
  </sheetViews>
  <sheetFormatPr defaultRowHeight="15" x14ac:dyDescent="0.25"/>
  <cols>
    <col min="2" max="2" width="12.85546875" customWidth="1"/>
    <col min="3" max="3" width="20.42578125" bestFit="1" customWidth="1"/>
    <col min="25" max="25" width="17.5703125" customWidth="1"/>
  </cols>
  <sheetData>
    <row r="1" spans="2:25" ht="15.75" x14ac:dyDescent="0.25">
      <c r="B1" s="1" t="s">
        <v>0</v>
      </c>
      <c r="L1" s="2" t="s">
        <v>1659</v>
      </c>
    </row>
    <row r="2" spans="2:25" x14ac:dyDescent="0.25">
      <c r="B2" s="580" t="s">
        <v>1023</v>
      </c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</row>
    <row r="3" spans="2:25" ht="15.75" thickBot="1" x14ac:dyDescent="0.3"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</row>
    <row r="4" spans="2:25" ht="15.75" customHeight="1" thickBot="1" x14ac:dyDescent="0.3">
      <c r="B4" s="992"/>
      <c r="C4" s="993"/>
      <c r="D4" s="1004" t="s">
        <v>202</v>
      </c>
      <c r="E4" s="1005"/>
      <c r="F4" s="1005"/>
      <c r="G4" s="1005"/>
      <c r="H4" s="1005"/>
      <c r="I4" s="1005"/>
      <c r="J4" s="1005"/>
      <c r="K4" s="1005"/>
      <c r="L4" s="1006"/>
      <c r="M4" s="1007" t="s">
        <v>62</v>
      </c>
      <c r="N4" s="1005"/>
      <c r="O4" s="1005"/>
      <c r="P4" s="1005"/>
      <c r="Q4" s="1005"/>
      <c r="R4" s="1005"/>
      <c r="S4" s="1005"/>
      <c r="T4" s="1008"/>
      <c r="U4" s="901" t="s">
        <v>1013</v>
      </c>
      <c r="V4" s="905"/>
      <c r="W4" s="905"/>
      <c r="X4" s="902"/>
    </row>
    <row r="5" spans="2:25" ht="84.75" customHeight="1" x14ac:dyDescent="0.25">
      <c r="B5" s="994"/>
      <c r="C5" s="995"/>
      <c r="D5" s="901" t="s">
        <v>60</v>
      </c>
      <c r="E5" s="905"/>
      <c r="F5" s="902"/>
      <c r="G5" s="901" t="s">
        <v>61</v>
      </c>
      <c r="H5" s="905"/>
      <c r="I5" s="902"/>
      <c r="J5" s="901" t="s">
        <v>1000</v>
      </c>
      <c r="K5" s="905"/>
      <c r="L5" s="902"/>
      <c r="M5" s="901" t="s">
        <v>1011</v>
      </c>
      <c r="N5" s="905"/>
      <c r="O5" s="905"/>
      <c r="P5" s="902"/>
      <c r="Q5" s="901" t="s">
        <v>1012</v>
      </c>
      <c r="R5" s="905"/>
      <c r="S5" s="905"/>
      <c r="T5" s="907"/>
      <c r="U5" s="1003"/>
      <c r="V5" s="990"/>
      <c r="W5" s="990"/>
      <c r="X5" s="991"/>
    </row>
    <row r="6" spans="2:25" ht="84.75" x14ac:dyDescent="0.25">
      <c r="B6" s="994"/>
      <c r="C6" s="995"/>
      <c r="D6" s="616" t="s">
        <v>42</v>
      </c>
      <c r="E6" s="617" t="s">
        <v>1001</v>
      </c>
      <c r="F6" s="618" t="s">
        <v>10</v>
      </c>
      <c r="G6" s="616" t="s">
        <v>42</v>
      </c>
      <c r="H6" s="617" t="s">
        <v>1001</v>
      </c>
      <c r="I6" s="618" t="s">
        <v>10</v>
      </c>
      <c r="J6" s="616" t="s">
        <v>42</v>
      </c>
      <c r="K6" s="617" t="s">
        <v>1001</v>
      </c>
      <c r="L6" s="618" t="s">
        <v>10</v>
      </c>
      <c r="M6" s="616" t="s">
        <v>42</v>
      </c>
      <c r="N6" s="617" t="s">
        <v>1002</v>
      </c>
      <c r="O6" s="617" t="s">
        <v>1001</v>
      </c>
      <c r="P6" s="618" t="s">
        <v>10</v>
      </c>
      <c r="Q6" s="616" t="s">
        <v>42</v>
      </c>
      <c r="R6" s="617" t="s">
        <v>1002</v>
      </c>
      <c r="S6" s="617" t="s">
        <v>1001</v>
      </c>
      <c r="T6" s="636" t="s">
        <v>10</v>
      </c>
      <c r="U6" s="616" t="s">
        <v>42</v>
      </c>
      <c r="V6" s="617" t="s">
        <v>1002</v>
      </c>
      <c r="W6" s="617" t="s">
        <v>1001</v>
      </c>
      <c r="X6" s="618" t="s">
        <v>10</v>
      </c>
    </row>
    <row r="7" spans="2:25" ht="15.75" thickBot="1" x14ac:dyDescent="0.3">
      <c r="B7" s="996"/>
      <c r="C7" s="997"/>
      <c r="D7" s="560" t="s">
        <v>112</v>
      </c>
      <c r="E7" s="528" t="s">
        <v>190</v>
      </c>
      <c r="F7" s="526" t="s">
        <v>113</v>
      </c>
      <c r="G7" s="560" t="s">
        <v>114</v>
      </c>
      <c r="H7" s="528" t="s">
        <v>391</v>
      </c>
      <c r="I7" s="526" t="s">
        <v>115</v>
      </c>
      <c r="J7" s="560" t="s">
        <v>120</v>
      </c>
      <c r="K7" s="528" t="s">
        <v>392</v>
      </c>
      <c r="L7" s="526" t="s">
        <v>116</v>
      </c>
      <c r="M7" s="560" t="s">
        <v>172</v>
      </c>
      <c r="N7" s="528" t="s">
        <v>173</v>
      </c>
      <c r="O7" s="528" t="s">
        <v>174</v>
      </c>
      <c r="P7" s="526" t="s">
        <v>175</v>
      </c>
      <c r="Q7" s="560" t="s">
        <v>176</v>
      </c>
      <c r="R7" s="528" t="s">
        <v>177</v>
      </c>
      <c r="S7" s="528" t="s">
        <v>178</v>
      </c>
      <c r="T7" s="552" t="s">
        <v>179</v>
      </c>
      <c r="U7" s="560" t="s">
        <v>180</v>
      </c>
      <c r="V7" s="528" t="s">
        <v>181</v>
      </c>
      <c r="W7" s="528" t="s">
        <v>203</v>
      </c>
      <c r="X7" s="628" t="s">
        <v>182</v>
      </c>
    </row>
    <row r="8" spans="2:25" x14ac:dyDescent="0.25">
      <c r="B8" s="517" t="s">
        <v>1015</v>
      </c>
      <c r="C8" s="637" t="s">
        <v>49</v>
      </c>
      <c r="D8" s="772"/>
      <c r="E8" s="773"/>
      <c r="F8" s="774"/>
      <c r="G8" s="772"/>
      <c r="H8" s="773"/>
      <c r="I8" s="774"/>
      <c r="J8" s="772"/>
      <c r="K8" s="773"/>
      <c r="L8" s="774"/>
      <c r="M8" s="772"/>
      <c r="N8" s="773"/>
      <c r="O8" s="773"/>
      <c r="P8" s="774"/>
      <c r="Q8" s="772"/>
      <c r="R8" s="773"/>
      <c r="S8" s="773"/>
      <c r="T8" s="776"/>
      <c r="U8" s="772"/>
      <c r="V8" s="773"/>
      <c r="W8" s="773"/>
      <c r="X8" s="774"/>
      <c r="Y8" s="111" t="str">
        <f>IF(COUNTBLANK(D8:X8)=21,"",IF(COUNTBLANK(D8:X8)=0, "Weryfikacja wiersza OK", "Należy wypełnić wszystkie pola w bieżącym wierszu"))</f>
        <v/>
      </c>
    </row>
    <row r="9" spans="2:25" x14ac:dyDescent="0.25">
      <c r="B9" s="518" t="s">
        <v>1016</v>
      </c>
      <c r="C9" s="505" t="s">
        <v>50</v>
      </c>
      <c r="D9" s="749"/>
      <c r="E9" s="739"/>
      <c r="F9" s="731"/>
      <c r="G9" s="749"/>
      <c r="H9" s="739"/>
      <c r="I9" s="731"/>
      <c r="J9" s="749"/>
      <c r="K9" s="739"/>
      <c r="L9" s="731"/>
      <c r="M9" s="749"/>
      <c r="N9" s="739"/>
      <c r="O9" s="739"/>
      <c r="P9" s="731"/>
      <c r="Q9" s="749"/>
      <c r="R9" s="739"/>
      <c r="S9" s="739"/>
      <c r="T9" s="777"/>
      <c r="U9" s="749"/>
      <c r="V9" s="739"/>
      <c r="W9" s="739"/>
      <c r="X9" s="731"/>
      <c r="Y9" s="111" t="str">
        <f t="shared" ref="Y9:Y15" si="0">IF(COUNTBLANK(D9:X9)=21,"",IF(COUNTBLANK(D9:X9)=0, "Weryfikacja wiersza OK", "Należy wypełnić wszystkie pola w bieżącym wierszu"))</f>
        <v/>
      </c>
    </row>
    <row r="10" spans="2:25" x14ac:dyDescent="0.25">
      <c r="B10" s="518" t="s">
        <v>1017</v>
      </c>
      <c r="C10" s="505" t="s">
        <v>63</v>
      </c>
      <c r="D10" s="749"/>
      <c r="E10" s="739"/>
      <c r="F10" s="731"/>
      <c r="G10" s="749"/>
      <c r="H10" s="739"/>
      <c r="I10" s="731"/>
      <c r="J10" s="749"/>
      <c r="K10" s="739"/>
      <c r="L10" s="731"/>
      <c r="M10" s="749"/>
      <c r="N10" s="739"/>
      <c r="O10" s="739"/>
      <c r="P10" s="731"/>
      <c r="Q10" s="749"/>
      <c r="R10" s="739"/>
      <c r="S10" s="739"/>
      <c r="T10" s="777"/>
      <c r="U10" s="749"/>
      <c r="V10" s="739"/>
      <c r="W10" s="739"/>
      <c r="X10" s="731"/>
      <c r="Y10" s="111" t="str">
        <f t="shared" si="0"/>
        <v/>
      </c>
    </row>
    <row r="11" spans="2:25" x14ac:dyDescent="0.25">
      <c r="B11" s="500" t="s">
        <v>1018</v>
      </c>
      <c r="C11" s="491" t="s">
        <v>1329</v>
      </c>
      <c r="D11" s="778"/>
      <c r="E11" s="767"/>
      <c r="F11" s="768"/>
      <c r="G11" s="778"/>
      <c r="H11" s="767"/>
      <c r="I11" s="768"/>
      <c r="J11" s="778"/>
      <c r="K11" s="767"/>
      <c r="L11" s="768"/>
      <c r="M11" s="778"/>
      <c r="N11" s="767"/>
      <c r="O11" s="767"/>
      <c r="P11" s="768"/>
      <c r="Q11" s="778"/>
      <c r="R11" s="767"/>
      <c r="S11" s="767"/>
      <c r="T11" s="779"/>
      <c r="U11" s="778"/>
      <c r="V11" s="767"/>
      <c r="W11" s="767"/>
      <c r="X11" s="768"/>
      <c r="Y11" s="111" t="str">
        <f t="shared" si="0"/>
        <v/>
      </c>
    </row>
    <row r="12" spans="2:25" x14ac:dyDescent="0.25">
      <c r="B12" s="518" t="s">
        <v>1019</v>
      </c>
      <c r="C12" s="505" t="s">
        <v>52</v>
      </c>
      <c r="D12" s="749"/>
      <c r="E12" s="739"/>
      <c r="F12" s="731"/>
      <c r="G12" s="749"/>
      <c r="H12" s="739"/>
      <c r="I12" s="731"/>
      <c r="J12" s="749"/>
      <c r="K12" s="739"/>
      <c r="L12" s="731"/>
      <c r="M12" s="749"/>
      <c r="N12" s="739"/>
      <c r="O12" s="739"/>
      <c r="P12" s="731"/>
      <c r="Q12" s="749"/>
      <c r="R12" s="739"/>
      <c r="S12" s="739"/>
      <c r="T12" s="777"/>
      <c r="U12" s="749"/>
      <c r="V12" s="739"/>
      <c r="W12" s="739"/>
      <c r="X12" s="731"/>
      <c r="Y12" s="111" t="str">
        <f t="shared" si="0"/>
        <v/>
      </c>
    </row>
    <row r="13" spans="2:25" x14ac:dyDescent="0.25">
      <c r="B13" s="518" t="s">
        <v>1020</v>
      </c>
      <c r="C13" s="505" t="s">
        <v>51</v>
      </c>
      <c r="D13" s="749"/>
      <c r="E13" s="739"/>
      <c r="F13" s="731"/>
      <c r="G13" s="749"/>
      <c r="H13" s="739"/>
      <c r="I13" s="731"/>
      <c r="J13" s="749"/>
      <c r="K13" s="739"/>
      <c r="L13" s="731"/>
      <c r="M13" s="749"/>
      <c r="N13" s="739"/>
      <c r="O13" s="739"/>
      <c r="P13" s="731"/>
      <c r="Q13" s="749"/>
      <c r="R13" s="739"/>
      <c r="S13" s="739"/>
      <c r="T13" s="777"/>
      <c r="U13" s="749"/>
      <c r="V13" s="739"/>
      <c r="W13" s="739"/>
      <c r="X13" s="731"/>
      <c r="Y13" s="111" t="str">
        <f t="shared" si="0"/>
        <v/>
      </c>
    </row>
    <row r="14" spans="2:25" ht="15.75" thickBot="1" x14ac:dyDescent="0.3">
      <c r="B14" s="519" t="s">
        <v>1021</v>
      </c>
      <c r="C14" s="629" t="s">
        <v>22</v>
      </c>
      <c r="D14" s="751"/>
      <c r="E14" s="741"/>
      <c r="F14" s="735"/>
      <c r="G14" s="751"/>
      <c r="H14" s="741"/>
      <c r="I14" s="735"/>
      <c r="J14" s="751"/>
      <c r="K14" s="741"/>
      <c r="L14" s="735"/>
      <c r="M14" s="751"/>
      <c r="N14" s="741"/>
      <c r="O14" s="741"/>
      <c r="P14" s="735"/>
      <c r="Q14" s="751"/>
      <c r="R14" s="741"/>
      <c r="S14" s="741"/>
      <c r="T14" s="780"/>
      <c r="U14" s="751"/>
      <c r="V14" s="741"/>
      <c r="W14" s="741"/>
      <c r="X14" s="735"/>
      <c r="Y14" s="111" t="str">
        <f t="shared" si="0"/>
        <v/>
      </c>
    </row>
    <row r="15" spans="2:25" ht="15.75" thickBot="1" x14ac:dyDescent="0.3">
      <c r="B15" s="638" t="s">
        <v>1022</v>
      </c>
      <c r="C15" s="543" t="s">
        <v>73</v>
      </c>
      <c r="D15" s="786"/>
      <c r="E15" s="787"/>
      <c r="F15" s="788"/>
      <c r="G15" s="786"/>
      <c r="H15" s="787"/>
      <c r="I15" s="788"/>
      <c r="J15" s="786"/>
      <c r="K15" s="787"/>
      <c r="L15" s="788"/>
      <c r="M15" s="786"/>
      <c r="N15" s="787"/>
      <c r="O15" s="787"/>
      <c r="P15" s="788"/>
      <c r="Q15" s="786"/>
      <c r="R15" s="787"/>
      <c r="S15" s="787"/>
      <c r="T15" s="789"/>
      <c r="U15" s="786"/>
      <c r="V15" s="787"/>
      <c r="W15" s="787"/>
      <c r="X15" s="788"/>
      <c r="Y15" s="111" t="str">
        <f t="shared" si="0"/>
        <v/>
      </c>
    </row>
    <row r="17" spans="3:24" x14ac:dyDescent="0.25">
      <c r="C17" s="2" t="s">
        <v>1885</v>
      </c>
    </row>
    <row r="18" spans="3:24" x14ac:dyDescent="0.25">
      <c r="C18" t="s">
        <v>1022</v>
      </c>
      <c r="D18" s="425" t="str">
        <f>IF(D15="","",IF(ROUND(SUM(D8:D14)-D11,2)=ROUND(D15,2),"OK","Błąd sumy częściowej"))</f>
        <v/>
      </c>
      <c r="E18" s="425" t="str">
        <f t="shared" ref="E18:X18" si="1">IF(E15="","",IF(ROUND(SUM(E8:E14)-E11,2)=ROUND(E15,2),"OK","Błąd sumy częściowej"))</f>
        <v/>
      </c>
      <c r="F18" s="425" t="str">
        <f t="shared" si="1"/>
        <v/>
      </c>
      <c r="G18" s="425" t="str">
        <f t="shared" si="1"/>
        <v/>
      </c>
      <c r="H18" s="425" t="str">
        <f t="shared" si="1"/>
        <v/>
      </c>
      <c r="I18" s="425" t="str">
        <f t="shared" si="1"/>
        <v/>
      </c>
      <c r="J18" s="425" t="str">
        <f t="shared" si="1"/>
        <v/>
      </c>
      <c r="K18" s="425" t="str">
        <f t="shared" si="1"/>
        <v/>
      </c>
      <c r="L18" s="425" t="str">
        <f t="shared" si="1"/>
        <v/>
      </c>
      <c r="M18" s="425" t="str">
        <f t="shared" si="1"/>
        <v/>
      </c>
      <c r="N18" s="425" t="str">
        <f t="shared" si="1"/>
        <v/>
      </c>
      <c r="O18" s="425" t="str">
        <f t="shared" si="1"/>
        <v/>
      </c>
      <c r="P18" s="425" t="str">
        <f t="shared" si="1"/>
        <v/>
      </c>
      <c r="Q18" s="425" t="str">
        <f t="shared" si="1"/>
        <v/>
      </c>
      <c r="R18" s="425" t="str">
        <f t="shared" si="1"/>
        <v/>
      </c>
      <c r="S18" s="425" t="str">
        <f t="shared" si="1"/>
        <v/>
      </c>
      <c r="T18" s="425" t="str">
        <f t="shared" si="1"/>
        <v/>
      </c>
      <c r="U18" s="425" t="str">
        <f t="shared" si="1"/>
        <v/>
      </c>
      <c r="V18" s="425" t="str">
        <f t="shared" si="1"/>
        <v/>
      </c>
      <c r="W18" s="425" t="str">
        <f t="shared" si="1"/>
        <v/>
      </c>
      <c r="X18" s="425" t="str">
        <f t="shared" si="1"/>
        <v/>
      </c>
    </row>
    <row r="20" spans="3:24" x14ac:dyDescent="0.25">
      <c r="C20" s="15" t="s">
        <v>1908</v>
      </c>
      <c r="D20" s="425" t="str">
        <f>IF(COUNTBLANK(Y8:Y15)=8,"",IF(AND(COUNTIF(Y8:Y15,"Weryfikacja wiersza OK")=8,COUNTIF(D18:X18,"OK")=21),"Arkusz jest zwalidowany poprawnie","Arkusz jest niepoprawny"))</f>
        <v/>
      </c>
    </row>
  </sheetData>
  <sheetProtection algorithmName="SHA-512" hashValue="KOIfQ6e0Z4lEkpSJCtKBqCIcM54mOIYesbLe1/XBiuQd1qia8O3z6MySPZA69x8vod64zMTEKhub2hrCtJCgHg==" saltValue="9gOD0mmPCKmicy1OD+fh+Q==" spinCount="100000" sheet="1" objects="1" scenarios="1" formatColumns="0" formatRows="0"/>
  <mergeCells count="9">
    <mergeCell ref="Q5:T5"/>
    <mergeCell ref="U4:X5"/>
    <mergeCell ref="B4:C7"/>
    <mergeCell ref="D4:L4"/>
    <mergeCell ref="M4:T4"/>
    <mergeCell ref="D5:F5"/>
    <mergeCell ref="G5:I5"/>
    <mergeCell ref="J5:L5"/>
    <mergeCell ref="M5:P5"/>
  </mergeCells>
  <conditionalFormatting sqref="Y8:Y15">
    <cfRule type="containsText" dxfId="71" priority="3" operator="containsText" text="Weryfikacja wiersza OK">
      <formula>NOT(ISERROR(SEARCH("Weryfikacja wiersza OK",Y8)))</formula>
    </cfRule>
  </conditionalFormatting>
  <conditionalFormatting sqref="D20">
    <cfRule type="containsText" dxfId="70" priority="2" operator="containsText" text="Arkusz jest zwalidowany poprawnie">
      <formula>NOT(ISERROR(SEARCH("Arkusz jest zwalidowany poprawnie",D20)))</formula>
    </cfRule>
  </conditionalFormatting>
  <conditionalFormatting sqref="D18:X18">
    <cfRule type="containsText" dxfId="69" priority="1" operator="containsText" text="OK">
      <formula>NOT(ISERROR(SEARCH("OK",D18)))</formula>
    </cfRule>
  </conditionalFormatting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9"/>
  <sheetViews>
    <sheetView workbookViewId="0">
      <selection activeCell="D7" sqref="D7:L14"/>
    </sheetView>
  </sheetViews>
  <sheetFormatPr defaultRowHeight="15" x14ac:dyDescent="0.25"/>
  <cols>
    <col min="3" max="3" width="27" customWidth="1"/>
    <col min="4" max="10" width="12.140625" customWidth="1"/>
    <col min="11" max="11" width="36.85546875" customWidth="1"/>
    <col min="13" max="13" width="14.42578125" customWidth="1"/>
  </cols>
  <sheetData>
    <row r="1" spans="2:13" ht="15.75" x14ac:dyDescent="0.25">
      <c r="B1" s="1" t="s">
        <v>0</v>
      </c>
      <c r="C1" s="6"/>
      <c r="D1" s="6"/>
      <c r="E1" s="6"/>
      <c r="F1" s="6"/>
      <c r="G1" s="6"/>
      <c r="H1" s="6"/>
      <c r="I1" s="6"/>
      <c r="J1" s="6"/>
      <c r="K1" s="2" t="s">
        <v>1659</v>
      </c>
    </row>
    <row r="2" spans="2:13" x14ac:dyDescent="0.25">
      <c r="B2" s="580" t="s">
        <v>1695</v>
      </c>
      <c r="C2" s="580"/>
      <c r="D2" s="580"/>
      <c r="E2" s="580"/>
      <c r="F2" s="580"/>
      <c r="G2" s="580"/>
      <c r="H2" s="580"/>
      <c r="I2" s="580"/>
      <c r="J2" s="580"/>
      <c r="K2" s="580"/>
      <c r="L2" s="185"/>
    </row>
    <row r="3" spans="2:13" ht="15.75" thickBot="1" x14ac:dyDescent="0.3">
      <c r="B3" s="580"/>
      <c r="C3" s="580"/>
      <c r="D3" s="580"/>
      <c r="E3" s="580"/>
      <c r="F3" s="580"/>
      <c r="G3" s="580"/>
      <c r="H3" s="580"/>
      <c r="I3" s="580"/>
      <c r="J3" s="580"/>
      <c r="K3" s="580"/>
      <c r="L3" s="185"/>
    </row>
    <row r="4" spans="2:13" x14ac:dyDescent="0.25">
      <c r="B4" s="1009"/>
      <c r="C4" s="1010"/>
      <c r="D4" s="1015" t="s">
        <v>215</v>
      </c>
      <c r="E4" s="1017" t="s">
        <v>77</v>
      </c>
      <c r="F4" s="1018"/>
      <c r="G4" s="1018"/>
      <c r="H4" s="1018"/>
      <c r="I4" s="1018"/>
      <c r="J4" s="1018"/>
      <c r="K4" s="1018"/>
      <c r="L4" s="1019"/>
    </row>
    <row r="5" spans="2:13" ht="38.25" x14ac:dyDescent="0.25">
      <c r="B5" s="1011"/>
      <c r="C5" s="1012"/>
      <c r="D5" s="1016"/>
      <c r="E5" s="639" t="s">
        <v>78</v>
      </c>
      <c r="F5" s="639" t="s">
        <v>79</v>
      </c>
      <c r="G5" s="639" t="s">
        <v>105</v>
      </c>
      <c r="H5" s="639" t="s">
        <v>106</v>
      </c>
      <c r="I5" s="639" t="s">
        <v>80</v>
      </c>
      <c r="J5" s="639" t="s">
        <v>969</v>
      </c>
      <c r="K5" s="639" t="s">
        <v>970</v>
      </c>
      <c r="L5" s="640" t="s">
        <v>85</v>
      </c>
    </row>
    <row r="6" spans="2:13" ht="15.75" thickBot="1" x14ac:dyDescent="0.3">
      <c r="B6" s="1013"/>
      <c r="C6" s="1014"/>
      <c r="D6" s="641" t="s">
        <v>112</v>
      </c>
      <c r="E6" s="642" t="s">
        <v>113</v>
      </c>
      <c r="F6" s="642" t="s">
        <v>114</v>
      </c>
      <c r="G6" s="642" t="s">
        <v>115</v>
      </c>
      <c r="H6" s="642" t="s">
        <v>120</v>
      </c>
      <c r="I6" s="642" t="s">
        <v>116</v>
      </c>
      <c r="J6" s="643" t="s">
        <v>172</v>
      </c>
      <c r="K6" s="643" t="s">
        <v>173</v>
      </c>
      <c r="L6" s="644" t="s">
        <v>174</v>
      </c>
    </row>
    <row r="7" spans="2:13" ht="25.5" x14ac:dyDescent="0.25">
      <c r="B7" s="645" t="s">
        <v>1932</v>
      </c>
      <c r="C7" s="646" t="s">
        <v>1696</v>
      </c>
      <c r="D7" s="647"/>
      <c r="E7" s="648"/>
      <c r="F7" s="648"/>
      <c r="G7" s="648"/>
      <c r="H7" s="648"/>
      <c r="I7" s="648"/>
      <c r="J7" s="648"/>
      <c r="K7" s="648"/>
      <c r="L7" s="790"/>
      <c r="M7" s="111" t="str">
        <f>IF(COUNTBLANK(D7:L7)=9,"",IF(COUNTBLANK(D7:L7)=0, "Weryfikacja wiersza OK", "Należy wypełnić wszystkie pola w bieżącym wierszu"))</f>
        <v/>
      </c>
    </row>
    <row r="8" spans="2:13" ht="25.5" x14ac:dyDescent="0.25">
      <c r="B8" s="649" t="s">
        <v>1933</v>
      </c>
      <c r="C8" s="650" t="s">
        <v>1697</v>
      </c>
      <c r="D8" s="651"/>
      <c r="E8" s="652"/>
      <c r="F8" s="652"/>
      <c r="G8" s="652"/>
      <c r="H8" s="652"/>
      <c r="I8" s="652"/>
      <c r="J8" s="652"/>
      <c r="K8" s="652"/>
      <c r="L8" s="791"/>
      <c r="M8" s="111" t="str">
        <f t="shared" ref="M8:M14" si="0">IF(COUNTBLANK(D8:L8)=9,"",IF(COUNTBLANK(D8:L8)=0, "Weryfikacja wiersza OK", "Należy wypełnić wszystkie pola w bieżącym wierszu"))</f>
        <v/>
      </c>
    </row>
    <row r="9" spans="2:13" ht="25.5" x14ac:dyDescent="0.25">
      <c r="B9" s="649" t="s">
        <v>1934</v>
      </c>
      <c r="C9" s="650" t="s">
        <v>1698</v>
      </c>
      <c r="D9" s="651"/>
      <c r="E9" s="652"/>
      <c r="F9" s="652"/>
      <c r="G9" s="652"/>
      <c r="H9" s="652"/>
      <c r="I9" s="652"/>
      <c r="J9" s="652"/>
      <c r="K9" s="652"/>
      <c r="L9" s="791"/>
      <c r="M9" s="111" t="str">
        <f t="shared" si="0"/>
        <v/>
      </c>
    </row>
    <row r="10" spans="2:13" ht="25.5" x14ac:dyDescent="0.25">
      <c r="B10" s="649" t="s">
        <v>1935</v>
      </c>
      <c r="C10" s="650" t="s">
        <v>1699</v>
      </c>
      <c r="D10" s="651"/>
      <c r="E10" s="652"/>
      <c r="F10" s="652"/>
      <c r="G10" s="652"/>
      <c r="H10" s="652"/>
      <c r="I10" s="652"/>
      <c r="J10" s="652"/>
      <c r="K10" s="652"/>
      <c r="L10" s="791"/>
      <c r="M10" s="111" t="str">
        <f t="shared" si="0"/>
        <v/>
      </c>
    </row>
    <row r="11" spans="2:13" ht="25.5" x14ac:dyDescent="0.25">
      <c r="B11" s="649" t="s">
        <v>1936</v>
      </c>
      <c r="C11" s="650" t="s">
        <v>1700</v>
      </c>
      <c r="D11" s="651"/>
      <c r="E11" s="652"/>
      <c r="F11" s="652"/>
      <c r="G11" s="652"/>
      <c r="H11" s="652"/>
      <c r="I11" s="652"/>
      <c r="J11" s="652"/>
      <c r="K11" s="652"/>
      <c r="L11" s="791"/>
      <c r="M11" s="111" t="str">
        <f t="shared" si="0"/>
        <v/>
      </c>
    </row>
    <row r="12" spans="2:13" ht="38.25" x14ac:dyDescent="0.25">
      <c r="B12" s="649" t="s">
        <v>1937</v>
      </c>
      <c r="C12" s="650" t="s">
        <v>47</v>
      </c>
      <c r="D12" s="651"/>
      <c r="E12" s="652"/>
      <c r="F12" s="652"/>
      <c r="G12" s="652"/>
      <c r="H12" s="652"/>
      <c r="I12" s="652"/>
      <c r="J12" s="652"/>
      <c r="K12" s="652"/>
      <c r="L12" s="791"/>
      <c r="M12" s="111" t="str">
        <f t="shared" si="0"/>
        <v/>
      </c>
    </row>
    <row r="13" spans="2:13" ht="26.25" thickBot="1" x14ac:dyDescent="0.3">
      <c r="B13" s="653" t="s">
        <v>1938</v>
      </c>
      <c r="C13" s="654" t="s">
        <v>22</v>
      </c>
      <c r="D13" s="655"/>
      <c r="E13" s="656"/>
      <c r="F13" s="656"/>
      <c r="G13" s="656"/>
      <c r="H13" s="656"/>
      <c r="I13" s="656"/>
      <c r="J13" s="656"/>
      <c r="K13" s="656"/>
      <c r="L13" s="792"/>
      <c r="M13" s="111" t="str">
        <f t="shared" si="0"/>
        <v/>
      </c>
    </row>
    <row r="14" spans="2:13" ht="26.25" thickBot="1" x14ac:dyDescent="0.3">
      <c r="B14" s="657" t="s">
        <v>1939</v>
      </c>
      <c r="C14" s="658" t="s">
        <v>21</v>
      </c>
      <c r="D14" s="659"/>
      <c r="E14" s="660"/>
      <c r="F14" s="660"/>
      <c r="G14" s="660"/>
      <c r="H14" s="660"/>
      <c r="I14" s="660"/>
      <c r="J14" s="660"/>
      <c r="K14" s="660"/>
      <c r="L14" s="793"/>
      <c r="M14" s="111" t="str">
        <f t="shared" si="0"/>
        <v/>
      </c>
    </row>
    <row r="15" spans="2:13" x14ac:dyDescent="0.25">
      <c r="B15" s="6"/>
      <c r="C15" s="6"/>
      <c r="D15" s="6"/>
      <c r="E15" s="6"/>
      <c r="F15" s="6"/>
      <c r="G15" s="6"/>
      <c r="H15" s="6"/>
      <c r="I15" s="6"/>
      <c r="J15" s="6"/>
      <c r="K15" s="6"/>
    </row>
    <row r="16" spans="2:13" x14ac:dyDescent="0.25">
      <c r="B16" s="6"/>
      <c r="C16" s="2" t="s">
        <v>1885</v>
      </c>
      <c r="D16" s="6"/>
      <c r="E16" s="6"/>
      <c r="F16" s="6"/>
      <c r="G16" s="6"/>
      <c r="H16" s="6"/>
      <c r="I16" s="6"/>
      <c r="J16" s="6"/>
      <c r="K16" s="6"/>
    </row>
    <row r="17" spans="2:12" x14ac:dyDescent="0.25">
      <c r="B17" s="6"/>
      <c r="C17" s="375" t="s">
        <v>216</v>
      </c>
      <c r="D17" s="374" t="str">
        <f>IF(COUNTBLANK(D7:D14)=8,"",IF(D14=SUM(D7:D13),"OK","Błąd"))</f>
        <v/>
      </c>
      <c r="E17" s="374" t="str">
        <f t="shared" ref="E17:L17" si="1">IF(COUNTBLANK(E7:E14)=8,"",IF(E14=SUM(E7:E13),"OK","Błąd"))</f>
        <v/>
      </c>
      <c r="F17" s="374" t="str">
        <f t="shared" si="1"/>
        <v/>
      </c>
      <c r="G17" s="374" t="str">
        <f t="shared" si="1"/>
        <v/>
      </c>
      <c r="H17" s="374" t="str">
        <f t="shared" si="1"/>
        <v/>
      </c>
      <c r="I17" s="374" t="str">
        <f t="shared" si="1"/>
        <v/>
      </c>
      <c r="J17" s="374" t="str">
        <f t="shared" si="1"/>
        <v/>
      </c>
      <c r="K17" s="374" t="str">
        <f t="shared" si="1"/>
        <v/>
      </c>
      <c r="L17" s="374" t="str">
        <f t="shared" si="1"/>
        <v/>
      </c>
    </row>
    <row r="18" spans="2:12" x14ac:dyDescent="0.25">
      <c r="B18" s="6"/>
      <c r="C18" s="374"/>
      <c r="D18" s="376"/>
      <c r="E18" s="376"/>
      <c r="F18" s="376"/>
      <c r="G18" s="376"/>
      <c r="H18" s="376"/>
      <c r="I18" s="376"/>
      <c r="J18" s="376"/>
      <c r="K18" s="6"/>
    </row>
    <row r="19" spans="2:12" x14ac:dyDescent="0.25">
      <c r="C19" s="15" t="s">
        <v>1908</v>
      </c>
      <c r="D19" s="425" t="str">
        <f>IF(COUNTBLANK(M7:M14)=8,"",IF(AND(COUNTIF(M7:M14,"Weryfikacja wiersza OK")=8,COUNTIF(D17:L17,"OK")=9),"Arkusz jest zwalidowany poprawnie","Arkusz jest niepoprawny"))</f>
        <v/>
      </c>
    </row>
  </sheetData>
  <sheetProtection algorithmName="SHA-512" hashValue="xE4bNoacjICA1W0TDaVdf7LE78kLf2lEEyYMMJ/0lvWeHKvZfyZru02lrDfi4++BLF4KBhOhGy2s4/kHhn7D8A==" saltValue="oEj4wo9kZphZ7ywTuPsjXg==" spinCount="100000" sheet="1" formatCells="0" formatColumns="0" formatRows="0"/>
  <mergeCells count="3">
    <mergeCell ref="B4:C6"/>
    <mergeCell ref="D4:D5"/>
    <mergeCell ref="E4:L4"/>
  </mergeCells>
  <conditionalFormatting sqref="D17:L17">
    <cfRule type="containsText" dxfId="68" priority="5" operator="containsText" text="OK">
      <formula>NOT(ISERROR(SEARCH("OK",D17)))</formula>
    </cfRule>
  </conditionalFormatting>
  <conditionalFormatting sqref="C18">
    <cfRule type="containsText" dxfId="67" priority="4" operator="containsText" text="Arkusz jest zwalidowany poprawnie">
      <formula>NOT(ISERROR(SEARCH("Arkusz jest zwalidowany poprawnie",C18)))</formula>
    </cfRule>
  </conditionalFormatting>
  <conditionalFormatting sqref="M7:M14">
    <cfRule type="containsText" dxfId="66" priority="2" operator="containsText" text="Weryfikacja wiersza OK">
      <formula>NOT(ISERROR(SEARCH("Weryfikacja wiersza OK",M7)))</formula>
    </cfRule>
  </conditionalFormatting>
  <conditionalFormatting sqref="D19">
    <cfRule type="containsText" dxfId="65" priority="1" operator="containsText" text="Arkusz jest zwalidowany poprawnie">
      <formula>NOT(ISERROR(SEARCH("Arkusz jest zwalidowany poprawnie",D19)))</formula>
    </cfRule>
  </conditionalFormatting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9"/>
  <sheetViews>
    <sheetView workbookViewId="0">
      <selection activeCell="D7" sqref="D7:L14"/>
    </sheetView>
  </sheetViews>
  <sheetFormatPr defaultRowHeight="15" x14ac:dyDescent="0.25"/>
  <cols>
    <col min="2" max="2" width="12.28515625" customWidth="1"/>
    <col min="3" max="3" width="29.42578125" customWidth="1"/>
    <col min="4" max="12" width="13.7109375" customWidth="1"/>
    <col min="13" max="13" width="12.42578125" customWidth="1"/>
  </cols>
  <sheetData>
    <row r="1" spans="2:13" ht="15.75" x14ac:dyDescent="0.25">
      <c r="B1" s="1" t="s">
        <v>0</v>
      </c>
      <c r="L1" s="2" t="s">
        <v>1659</v>
      </c>
    </row>
    <row r="2" spans="2:13" x14ac:dyDescent="0.25">
      <c r="B2" s="6" t="s">
        <v>1024</v>
      </c>
    </row>
    <row r="3" spans="2:13" ht="15.75" thickBot="1" x14ac:dyDescent="0.3"/>
    <row r="4" spans="2:13" x14ac:dyDescent="0.25">
      <c r="B4" s="968"/>
      <c r="C4" s="969"/>
      <c r="D4" s="977" t="s">
        <v>76</v>
      </c>
      <c r="E4" s="1020" t="s">
        <v>1033</v>
      </c>
      <c r="F4" s="1020"/>
      <c r="G4" s="1020"/>
      <c r="H4" s="1020"/>
      <c r="I4" s="1020"/>
      <c r="J4" s="1020"/>
      <c r="K4" s="1020"/>
      <c r="L4" s="863"/>
    </row>
    <row r="5" spans="2:13" ht="45" x14ac:dyDescent="0.25">
      <c r="B5" s="970"/>
      <c r="C5" s="971"/>
      <c r="D5" s="978"/>
      <c r="E5" s="624" t="s">
        <v>78</v>
      </c>
      <c r="F5" s="624" t="s">
        <v>79</v>
      </c>
      <c r="G5" s="624" t="s">
        <v>909</v>
      </c>
      <c r="H5" s="624" t="s">
        <v>910</v>
      </c>
      <c r="I5" s="624" t="s">
        <v>911</v>
      </c>
      <c r="J5" s="624" t="s">
        <v>969</v>
      </c>
      <c r="K5" s="624" t="s">
        <v>970</v>
      </c>
      <c r="L5" s="625" t="s">
        <v>85</v>
      </c>
    </row>
    <row r="6" spans="2:13" ht="15.75" thickBot="1" x14ac:dyDescent="0.3">
      <c r="B6" s="972"/>
      <c r="C6" s="973"/>
      <c r="D6" s="626" t="s">
        <v>112</v>
      </c>
      <c r="E6" s="627" t="s">
        <v>113</v>
      </c>
      <c r="F6" s="627" t="s">
        <v>114</v>
      </c>
      <c r="G6" s="627" t="s">
        <v>115</v>
      </c>
      <c r="H6" s="627" t="s">
        <v>120</v>
      </c>
      <c r="I6" s="627" t="s">
        <v>116</v>
      </c>
      <c r="J6" s="627" t="s">
        <v>172</v>
      </c>
      <c r="K6" s="627" t="s">
        <v>173</v>
      </c>
      <c r="L6" s="628" t="s">
        <v>174</v>
      </c>
    </row>
    <row r="7" spans="2:13" x14ac:dyDescent="0.25">
      <c r="B7" s="517" t="s">
        <v>1025</v>
      </c>
      <c r="C7" s="637" t="s">
        <v>43</v>
      </c>
      <c r="D7" s="775"/>
      <c r="E7" s="773"/>
      <c r="F7" s="773"/>
      <c r="G7" s="773"/>
      <c r="H7" s="773"/>
      <c r="I7" s="773"/>
      <c r="J7" s="773"/>
      <c r="K7" s="773"/>
      <c r="L7" s="774"/>
      <c r="M7" s="111" t="str">
        <f>IF(COUNTBLANK(D7:L7)=9,"",IF(COUNTBLANK(D7:L7)=0, "Weryfikacja wiersza OK", "Należy wypełnić wszystkie pola w bieżącym wierszu"))</f>
        <v/>
      </c>
    </row>
    <row r="8" spans="2:13" x14ac:dyDescent="0.25">
      <c r="B8" s="518" t="s">
        <v>1026</v>
      </c>
      <c r="C8" s="505" t="s">
        <v>44</v>
      </c>
      <c r="D8" s="730"/>
      <c r="E8" s="739"/>
      <c r="F8" s="739"/>
      <c r="G8" s="739"/>
      <c r="H8" s="739"/>
      <c r="I8" s="739"/>
      <c r="J8" s="739"/>
      <c r="K8" s="739"/>
      <c r="L8" s="731"/>
      <c r="M8" s="111" t="str">
        <f t="shared" ref="M8:M14" si="0">IF(COUNTBLANK(D8:L8)=9,"",IF(COUNTBLANK(D8:L8)=0, "Weryfikacja wiersza OK", "Należy wypełnić wszystkie pola w bieżącym wierszu"))</f>
        <v/>
      </c>
    </row>
    <row r="9" spans="2:13" x14ac:dyDescent="0.25">
      <c r="B9" s="518" t="s">
        <v>1027</v>
      </c>
      <c r="C9" s="505" t="s">
        <v>45</v>
      </c>
      <c r="D9" s="730"/>
      <c r="E9" s="739"/>
      <c r="F9" s="739"/>
      <c r="G9" s="739"/>
      <c r="H9" s="739"/>
      <c r="I9" s="739"/>
      <c r="J9" s="739"/>
      <c r="K9" s="739"/>
      <c r="L9" s="731"/>
      <c r="M9" s="111" t="str">
        <f t="shared" si="0"/>
        <v/>
      </c>
    </row>
    <row r="10" spans="2:13" x14ac:dyDescent="0.25">
      <c r="B10" s="518" t="s">
        <v>1028</v>
      </c>
      <c r="C10" s="505" t="s">
        <v>46</v>
      </c>
      <c r="D10" s="730"/>
      <c r="E10" s="739"/>
      <c r="F10" s="739"/>
      <c r="G10" s="739"/>
      <c r="H10" s="739"/>
      <c r="I10" s="739"/>
      <c r="J10" s="739"/>
      <c r="K10" s="739"/>
      <c r="L10" s="731"/>
      <c r="M10" s="111" t="str">
        <f t="shared" si="0"/>
        <v/>
      </c>
    </row>
    <row r="11" spans="2:13" x14ac:dyDescent="0.25">
      <c r="B11" s="518" t="s">
        <v>1029</v>
      </c>
      <c r="C11" s="505" t="s">
        <v>48</v>
      </c>
      <c r="D11" s="730"/>
      <c r="E11" s="739"/>
      <c r="F11" s="739"/>
      <c r="G11" s="739"/>
      <c r="H11" s="739"/>
      <c r="I11" s="739"/>
      <c r="J11" s="739"/>
      <c r="K11" s="739"/>
      <c r="L11" s="731"/>
      <c r="M11" s="111" t="str">
        <f t="shared" si="0"/>
        <v/>
      </c>
    </row>
    <row r="12" spans="2:13" ht="45" x14ac:dyDescent="0.25">
      <c r="B12" s="518" t="s">
        <v>1030</v>
      </c>
      <c r="C12" s="505" t="s">
        <v>47</v>
      </c>
      <c r="D12" s="730"/>
      <c r="E12" s="739"/>
      <c r="F12" s="739"/>
      <c r="G12" s="739"/>
      <c r="H12" s="739"/>
      <c r="I12" s="739"/>
      <c r="J12" s="739"/>
      <c r="K12" s="739"/>
      <c r="L12" s="731"/>
      <c r="M12" s="111" t="str">
        <f t="shared" si="0"/>
        <v/>
      </c>
    </row>
    <row r="13" spans="2:13" ht="15.75" thickBot="1" x14ac:dyDescent="0.3">
      <c r="B13" s="519" t="s">
        <v>1031</v>
      </c>
      <c r="C13" s="629" t="s">
        <v>22</v>
      </c>
      <c r="D13" s="734"/>
      <c r="E13" s="741"/>
      <c r="F13" s="741"/>
      <c r="G13" s="741"/>
      <c r="H13" s="741"/>
      <c r="I13" s="741"/>
      <c r="J13" s="741"/>
      <c r="K13" s="741"/>
      <c r="L13" s="735"/>
      <c r="M13" s="111" t="str">
        <f t="shared" si="0"/>
        <v/>
      </c>
    </row>
    <row r="14" spans="2:13" ht="15.75" thickBot="1" x14ac:dyDescent="0.3">
      <c r="B14" s="521" t="s">
        <v>1032</v>
      </c>
      <c r="C14" s="661" t="s">
        <v>73</v>
      </c>
      <c r="D14" s="794"/>
      <c r="E14" s="795"/>
      <c r="F14" s="795"/>
      <c r="G14" s="795"/>
      <c r="H14" s="795"/>
      <c r="I14" s="795"/>
      <c r="J14" s="795"/>
      <c r="K14" s="795"/>
      <c r="L14" s="796"/>
      <c r="M14" s="111" t="str">
        <f t="shared" si="0"/>
        <v/>
      </c>
    </row>
    <row r="16" spans="2:13" x14ac:dyDescent="0.25">
      <c r="C16" s="2" t="s">
        <v>1885</v>
      </c>
    </row>
    <row r="17" spans="3:12" x14ac:dyDescent="0.25">
      <c r="C17" t="s">
        <v>1032</v>
      </c>
      <c r="D17" s="425" t="str">
        <f>IF(D14="","",IF(ROUND(SUM(D7:D13),2)=ROUND(D14,2),"OK","Błąd sumy częściowej"))</f>
        <v/>
      </c>
      <c r="E17" s="425" t="str">
        <f t="shared" ref="E17:L17" si="1">IF(E14="","",IF(ROUND(SUM(E7:E13),2)=ROUND(E14,2),"OK","Błąd sumy częściowej"))</f>
        <v/>
      </c>
      <c r="F17" s="425" t="str">
        <f t="shared" si="1"/>
        <v/>
      </c>
      <c r="G17" s="425" t="str">
        <f t="shared" si="1"/>
        <v/>
      </c>
      <c r="H17" s="425" t="str">
        <f t="shared" si="1"/>
        <v/>
      </c>
      <c r="I17" s="425" t="str">
        <f t="shared" si="1"/>
        <v/>
      </c>
      <c r="J17" s="425" t="str">
        <f t="shared" si="1"/>
        <v/>
      </c>
      <c r="K17" s="425" t="str">
        <f t="shared" si="1"/>
        <v/>
      </c>
      <c r="L17" s="425" t="str">
        <f t="shared" si="1"/>
        <v/>
      </c>
    </row>
    <row r="19" spans="3:12" x14ac:dyDescent="0.25">
      <c r="C19" s="15" t="s">
        <v>1908</v>
      </c>
      <c r="D19" s="425" t="str">
        <f>IF(COUNTBLANK(M7:M14)=8,"",IF(AND(COUNTIF(M7:M14,"Weryfikacja wiersza OK")=8,COUNTIF(D17:L17,"OK")=9),"Arkusz jest zwalidowany poprawnie","Arkusz jest niepoprawny"))</f>
        <v/>
      </c>
    </row>
  </sheetData>
  <sheetProtection algorithmName="SHA-512" hashValue="b7zVfpiH9mpPw3lCTrTh6QarkUXLENdSTyIlSnD3IW4aUrU23Hj5dsAcPfPZIbUB79LEeHHu+L3FAuEzWstyzw==" saltValue="0NvYkHQFyWCojBx9lth2uA==" spinCount="100000" sheet="1" objects="1" scenarios="1" formatColumns="0" formatRows="0"/>
  <mergeCells count="3">
    <mergeCell ref="B4:C6"/>
    <mergeCell ref="D4:D5"/>
    <mergeCell ref="E4:L4"/>
  </mergeCells>
  <conditionalFormatting sqref="M7:M14">
    <cfRule type="containsText" dxfId="64" priority="3" operator="containsText" text="Weryfikacja wiersza OK">
      <formula>NOT(ISERROR(SEARCH("Weryfikacja wiersza OK",M7)))</formula>
    </cfRule>
  </conditionalFormatting>
  <conditionalFormatting sqref="D17:L17">
    <cfRule type="containsText" dxfId="63" priority="2" operator="containsText" text="OK">
      <formula>NOT(ISERROR(SEARCH("OK",D17)))</formula>
    </cfRule>
  </conditionalFormatting>
  <conditionalFormatting sqref="D19">
    <cfRule type="containsText" dxfId="62" priority="1" operator="containsText" text="Arkusz jest zwalidowany poprawnie">
      <formula>NOT(ISERROR(SEARCH("Arkusz jest zwalidowany poprawnie",D19)))</formula>
    </cfRule>
  </conditionalFormatting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2"/>
  <sheetViews>
    <sheetView workbookViewId="0">
      <selection activeCell="D7" sqref="D7:H17"/>
    </sheetView>
  </sheetViews>
  <sheetFormatPr defaultRowHeight="15" x14ac:dyDescent="0.25"/>
  <cols>
    <col min="2" max="2" width="13.5703125" customWidth="1"/>
    <col min="3" max="3" width="47.42578125" bestFit="1" customWidth="1"/>
    <col min="4" max="8" width="13.5703125" customWidth="1"/>
    <col min="9" max="9" width="16.5703125" customWidth="1"/>
  </cols>
  <sheetData>
    <row r="1" spans="2:9" ht="15.75" x14ac:dyDescent="0.25">
      <c r="B1" s="1" t="s">
        <v>0</v>
      </c>
    </row>
    <row r="2" spans="2:9" x14ac:dyDescent="0.25">
      <c r="B2" s="6" t="s">
        <v>1064</v>
      </c>
    </row>
    <row r="3" spans="2:9" ht="15.75" thickBot="1" x14ac:dyDescent="0.3"/>
    <row r="4" spans="2:9" x14ac:dyDescent="0.25">
      <c r="B4" s="1021" t="s">
        <v>1036</v>
      </c>
      <c r="C4" s="1022"/>
      <c r="D4" s="1027"/>
      <c r="E4" s="1028"/>
      <c r="F4" s="1029"/>
      <c r="G4" s="974" t="s">
        <v>1037</v>
      </c>
      <c r="H4" s="976"/>
    </row>
    <row r="5" spans="2:9" ht="45" x14ac:dyDescent="0.25">
      <c r="B5" s="1023"/>
      <c r="C5" s="1024"/>
      <c r="D5" s="633" t="s">
        <v>1038</v>
      </c>
      <c r="E5" s="624" t="s">
        <v>1039</v>
      </c>
      <c r="F5" s="665" t="s">
        <v>1040</v>
      </c>
      <c r="G5" s="632" t="s">
        <v>1041</v>
      </c>
      <c r="H5" s="625" t="s">
        <v>1042</v>
      </c>
    </row>
    <row r="6" spans="2:9" ht="15.75" thickBot="1" x14ac:dyDescent="0.3">
      <c r="B6" s="1025"/>
      <c r="C6" s="1026"/>
      <c r="D6" s="626" t="s">
        <v>112</v>
      </c>
      <c r="E6" s="627" t="s">
        <v>113</v>
      </c>
      <c r="F6" s="666" t="s">
        <v>114</v>
      </c>
      <c r="G6" s="662" t="s">
        <v>115</v>
      </c>
      <c r="H6" s="628" t="s">
        <v>120</v>
      </c>
    </row>
    <row r="7" spans="2:9" x14ac:dyDescent="0.25">
      <c r="B7" s="498" t="s">
        <v>1043</v>
      </c>
      <c r="C7" s="539" t="s">
        <v>1044</v>
      </c>
      <c r="D7" s="797"/>
      <c r="E7" s="798"/>
      <c r="F7" s="799"/>
      <c r="G7" s="797"/>
      <c r="H7" s="800"/>
      <c r="I7" s="111" t="str">
        <f>IF(COUNTBLANK(D7:H7)=5,"",IF(COUNTBLANK(D7:H7)=0, "Weryfikacja wiersza OK", "Należy wypełnić wszystkie pola w bieżącym wierszu"))</f>
        <v/>
      </c>
    </row>
    <row r="8" spans="2:9" x14ac:dyDescent="0.25">
      <c r="B8" s="500" t="s">
        <v>1045</v>
      </c>
      <c r="C8" s="667" t="s">
        <v>1046</v>
      </c>
      <c r="D8" s="766"/>
      <c r="E8" s="767"/>
      <c r="F8" s="779"/>
      <c r="G8" s="778"/>
      <c r="H8" s="768"/>
      <c r="I8" s="111" t="str">
        <f t="shared" ref="I8:I17" si="0">IF(COUNTBLANK(D8:H8)=5,"",IF(COUNTBLANK(D8:H8)=0, "Weryfikacja wiersza OK", "Należy wypełnić wszystkie pola w bieżącym wierszu"))</f>
        <v/>
      </c>
    </row>
    <row r="9" spans="2:9" x14ac:dyDescent="0.25">
      <c r="B9" s="500" t="s">
        <v>1047</v>
      </c>
      <c r="C9" s="667" t="s">
        <v>1048</v>
      </c>
      <c r="D9" s="766"/>
      <c r="E9" s="767"/>
      <c r="F9" s="779"/>
      <c r="G9" s="778"/>
      <c r="H9" s="768"/>
      <c r="I9" s="111" t="str">
        <f t="shared" si="0"/>
        <v/>
      </c>
    </row>
    <row r="10" spans="2:9" x14ac:dyDescent="0.25">
      <c r="B10" s="500" t="s">
        <v>1049</v>
      </c>
      <c r="C10" s="667" t="s">
        <v>1050</v>
      </c>
      <c r="D10" s="766"/>
      <c r="E10" s="767"/>
      <c r="F10" s="779"/>
      <c r="G10" s="778"/>
      <c r="H10" s="768"/>
      <c r="I10" s="111" t="str">
        <f t="shared" si="0"/>
        <v/>
      </c>
    </row>
    <row r="11" spans="2:9" x14ac:dyDescent="0.25">
      <c r="B11" s="500" t="s">
        <v>1051</v>
      </c>
      <c r="C11" s="667" t="s">
        <v>1052</v>
      </c>
      <c r="D11" s="766"/>
      <c r="E11" s="767"/>
      <c r="F11" s="779"/>
      <c r="G11" s="778"/>
      <c r="H11" s="768"/>
      <c r="I11" s="111" t="str">
        <f t="shared" si="0"/>
        <v/>
      </c>
    </row>
    <row r="12" spans="2:9" x14ac:dyDescent="0.25">
      <c r="B12" s="500" t="s">
        <v>1053</v>
      </c>
      <c r="C12" s="667" t="s">
        <v>1054</v>
      </c>
      <c r="D12" s="766"/>
      <c r="E12" s="767"/>
      <c r="F12" s="779"/>
      <c r="G12" s="778"/>
      <c r="H12" s="768"/>
      <c r="I12" s="111" t="str">
        <f t="shared" si="0"/>
        <v/>
      </c>
    </row>
    <row r="13" spans="2:9" x14ac:dyDescent="0.25">
      <c r="B13" s="500" t="s">
        <v>1055</v>
      </c>
      <c r="C13" s="667" t="s">
        <v>1056</v>
      </c>
      <c r="D13" s="766"/>
      <c r="E13" s="767"/>
      <c r="F13" s="779"/>
      <c r="G13" s="778"/>
      <c r="H13" s="768"/>
      <c r="I13" s="111" t="str">
        <f t="shared" si="0"/>
        <v/>
      </c>
    </row>
    <row r="14" spans="2:9" x14ac:dyDescent="0.25">
      <c r="B14" s="500" t="s">
        <v>1057</v>
      </c>
      <c r="C14" s="667" t="s">
        <v>1058</v>
      </c>
      <c r="D14" s="766"/>
      <c r="E14" s="767"/>
      <c r="F14" s="779"/>
      <c r="G14" s="778"/>
      <c r="H14" s="768"/>
      <c r="I14" s="111" t="str">
        <f t="shared" si="0"/>
        <v/>
      </c>
    </row>
    <row r="15" spans="2:9" x14ac:dyDescent="0.25">
      <c r="B15" s="500" t="s">
        <v>1059</v>
      </c>
      <c r="C15" s="667" t="s">
        <v>1060</v>
      </c>
      <c r="D15" s="766"/>
      <c r="E15" s="767"/>
      <c r="F15" s="779"/>
      <c r="G15" s="778"/>
      <c r="H15" s="768"/>
      <c r="I15" s="111" t="str">
        <f t="shared" si="0"/>
        <v/>
      </c>
    </row>
    <row r="16" spans="2:9" ht="15.75" thickBot="1" x14ac:dyDescent="0.3">
      <c r="B16" s="541" t="s">
        <v>1061</v>
      </c>
      <c r="C16" s="668" t="s">
        <v>1062</v>
      </c>
      <c r="D16" s="801"/>
      <c r="E16" s="802"/>
      <c r="F16" s="803"/>
      <c r="G16" s="804"/>
      <c r="H16" s="805"/>
      <c r="I16" s="111" t="str">
        <f t="shared" si="0"/>
        <v/>
      </c>
    </row>
    <row r="17" spans="2:9" ht="15.75" thickBot="1" x14ac:dyDescent="0.3">
      <c r="B17" s="638" t="s">
        <v>1063</v>
      </c>
      <c r="C17" s="543" t="s">
        <v>73</v>
      </c>
      <c r="D17" s="806"/>
      <c r="E17" s="787"/>
      <c r="F17" s="789"/>
      <c r="G17" s="786"/>
      <c r="H17" s="788"/>
      <c r="I17" s="111" t="str">
        <f t="shared" si="0"/>
        <v/>
      </c>
    </row>
    <row r="19" spans="2:9" x14ac:dyDescent="0.25">
      <c r="C19" s="2" t="s">
        <v>1885</v>
      </c>
    </row>
    <row r="20" spans="2:9" x14ac:dyDescent="0.25">
      <c r="C20" t="s">
        <v>1063</v>
      </c>
      <c r="D20" s="425" t="str">
        <f>IF(D17="","",IF(ROUND(SUM(D7:D16),2)=ROUND(D17,2),"OK","Błąd sumy częściowej"))</f>
        <v/>
      </c>
      <c r="E20" s="425" t="str">
        <f t="shared" ref="E20:H20" si="1">IF(E17="","",IF(ROUND(SUM(E7:E16),2)=ROUND(E17,2),"OK","Błąd sumy częściowej"))</f>
        <v/>
      </c>
      <c r="F20" s="425" t="str">
        <f t="shared" si="1"/>
        <v/>
      </c>
      <c r="G20" s="425" t="str">
        <f t="shared" si="1"/>
        <v/>
      </c>
      <c r="H20" s="425" t="str">
        <f t="shared" si="1"/>
        <v/>
      </c>
    </row>
    <row r="22" spans="2:9" x14ac:dyDescent="0.25">
      <c r="C22" s="15" t="s">
        <v>1908</v>
      </c>
      <c r="D22" s="425" t="str">
        <f>IF(COUNTBLANK(I7:I17)=11,"",IF(AND(COUNTIF(I7:I17,"Weryfikacja wiersza OK")=11,COUNTIF(D20:H20,"OK")=5),"Arkusz jest zwalidowany poprawnie","Arkusz jest niepoprawny"))</f>
        <v/>
      </c>
    </row>
  </sheetData>
  <sheetProtection algorithmName="SHA-512" hashValue="568444TGxVoeeBm8G0rlsQyuIScNGoZnBYHznVw98GFtU04oTg+sLjDWjOXRagnSIHCutIQuPbDMyFsodPYxrw==" saltValue="VT3Eh+yAKbaW7ABtBgXMUg==" spinCount="100000" sheet="1" objects="1" scenarios="1" formatColumns="0" formatRows="0"/>
  <mergeCells count="3">
    <mergeCell ref="B4:C6"/>
    <mergeCell ref="D4:F4"/>
    <mergeCell ref="G4:H4"/>
  </mergeCells>
  <conditionalFormatting sqref="I7:I17">
    <cfRule type="containsText" dxfId="61" priority="4" operator="containsText" text="Weryfikacja wiersza OK">
      <formula>NOT(ISERROR(SEARCH("Weryfikacja wiersza OK",I7)))</formula>
    </cfRule>
  </conditionalFormatting>
  <conditionalFormatting sqref="D20:H20">
    <cfRule type="containsText" dxfId="60" priority="3" operator="containsText" text="OK">
      <formula>NOT(ISERROR(SEARCH("OK",D20)))</formula>
    </cfRule>
  </conditionalFormatting>
  <conditionalFormatting sqref="D22">
    <cfRule type="containsText" dxfId="59" priority="1" operator="containsText" text="Arkusz jest zwalidowany poprawnie">
      <formula>NOT(ISERROR(SEARCH("Arkusz jest zwalidowany poprawnie",D22)))</formula>
    </cfRule>
  </conditionalFormatting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2"/>
  <sheetViews>
    <sheetView workbookViewId="0">
      <selection activeCell="D7" sqref="D7:H17"/>
    </sheetView>
  </sheetViews>
  <sheetFormatPr defaultRowHeight="15" x14ac:dyDescent="0.25"/>
  <cols>
    <col min="2" max="2" width="13.5703125" customWidth="1"/>
    <col min="3" max="3" width="60.42578125" customWidth="1"/>
    <col min="4" max="8" width="13.5703125" customWidth="1"/>
    <col min="9" max="9" width="15.42578125" customWidth="1"/>
  </cols>
  <sheetData>
    <row r="1" spans="2:9" ht="15.75" x14ac:dyDescent="0.25">
      <c r="B1" s="1" t="s">
        <v>0</v>
      </c>
    </row>
    <row r="2" spans="2:9" x14ac:dyDescent="0.25">
      <c r="B2" s="6" t="s">
        <v>1076</v>
      </c>
    </row>
    <row r="3" spans="2:9" ht="15.75" thickBot="1" x14ac:dyDescent="0.3"/>
    <row r="4" spans="2:9" x14ac:dyDescent="0.25">
      <c r="B4" s="1030" t="s">
        <v>1701</v>
      </c>
      <c r="C4" s="1031"/>
      <c r="D4" s="1027"/>
      <c r="E4" s="1028"/>
      <c r="F4" s="1029"/>
      <c r="G4" s="974" t="s">
        <v>1037</v>
      </c>
      <c r="H4" s="976"/>
    </row>
    <row r="5" spans="2:9" ht="45" x14ac:dyDescent="0.25">
      <c r="B5" s="1032"/>
      <c r="C5" s="1033"/>
      <c r="D5" s="633" t="s">
        <v>1038</v>
      </c>
      <c r="E5" s="624" t="s">
        <v>1039</v>
      </c>
      <c r="F5" s="665" t="s">
        <v>1040</v>
      </c>
      <c r="G5" s="632" t="s">
        <v>1041</v>
      </c>
      <c r="H5" s="625" t="s">
        <v>1042</v>
      </c>
    </row>
    <row r="6" spans="2:9" ht="15.75" thickBot="1" x14ac:dyDescent="0.3">
      <c r="B6" s="1034"/>
      <c r="C6" s="1035"/>
      <c r="D6" s="626" t="s">
        <v>112</v>
      </c>
      <c r="E6" s="627" t="s">
        <v>113</v>
      </c>
      <c r="F6" s="666" t="s">
        <v>114</v>
      </c>
      <c r="G6" s="662" t="s">
        <v>115</v>
      </c>
      <c r="H6" s="628" t="s">
        <v>120</v>
      </c>
    </row>
    <row r="7" spans="2:9" x14ac:dyDescent="0.25">
      <c r="B7" s="498" t="s">
        <v>1065</v>
      </c>
      <c r="C7" s="539" t="s">
        <v>1044</v>
      </c>
      <c r="D7" s="797"/>
      <c r="E7" s="798"/>
      <c r="F7" s="799"/>
      <c r="G7" s="797"/>
      <c r="H7" s="800"/>
      <c r="I7" s="111" t="str">
        <f>IF(COUNTBLANK(D7:H7)=5,"",IF(COUNTBLANK(D7:H7)=0, "Weryfikacja wiersza OK", "Należy wypełnić wszystkie pola w bieżącym wierszu"))</f>
        <v/>
      </c>
    </row>
    <row r="8" spans="2:9" x14ac:dyDescent="0.25">
      <c r="B8" s="500" t="s">
        <v>1066</v>
      </c>
      <c r="C8" s="667" t="s">
        <v>1046</v>
      </c>
      <c r="D8" s="766"/>
      <c r="E8" s="767"/>
      <c r="F8" s="779"/>
      <c r="G8" s="778"/>
      <c r="H8" s="768"/>
      <c r="I8" s="111" t="str">
        <f t="shared" ref="I8:I17" si="0">IF(COUNTBLANK(D8:H8)=5,"",IF(COUNTBLANK(D8:H8)=0, "Weryfikacja wiersza OK", "Należy wypełnić wszystkie pola w bieżącym wierszu"))</f>
        <v/>
      </c>
    </row>
    <row r="9" spans="2:9" x14ac:dyDescent="0.25">
      <c r="B9" s="500" t="s">
        <v>1067</v>
      </c>
      <c r="C9" s="667" t="s">
        <v>1048</v>
      </c>
      <c r="D9" s="766"/>
      <c r="E9" s="767"/>
      <c r="F9" s="779"/>
      <c r="G9" s="778"/>
      <c r="H9" s="768"/>
      <c r="I9" s="111" t="str">
        <f t="shared" si="0"/>
        <v/>
      </c>
    </row>
    <row r="10" spans="2:9" x14ac:dyDescent="0.25">
      <c r="B10" s="500" t="s">
        <v>1068</v>
      </c>
      <c r="C10" s="667" t="s">
        <v>1050</v>
      </c>
      <c r="D10" s="766"/>
      <c r="E10" s="767"/>
      <c r="F10" s="779"/>
      <c r="G10" s="778"/>
      <c r="H10" s="768"/>
      <c r="I10" s="111" t="str">
        <f t="shared" si="0"/>
        <v/>
      </c>
    </row>
    <row r="11" spans="2:9" x14ac:dyDescent="0.25">
      <c r="B11" s="500" t="s">
        <v>1069</v>
      </c>
      <c r="C11" s="667" t="s">
        <v>1052</v>
      </c>
      <c r="D11" s="766"/>
      <c r="E11" s="767"/>
      <c r="F11" s="779"/>
      <c r="G11" s="778"/>
      <c r="H11" s="768"/>
      <c r="I11" s="111" t="str">
        <f t="shared" si="0"/>
        <v/>
      </c>
    </row>
    <row r="12" spans="2:9" x14ac:dyDescent="0.25">
      <c r="B12" s="500" t="s">
        <v>1070</v>
      </c>
      <c r="C12" s="667" t="s">
        <v>1054</v>
      </c>
      <c r="D12" s="766"/>
      <c r="E12" s="767"/>
      <c r="F12" s="779"/>
      <c r="G12" s="778"/>
      <c r="H12" s="768"/>
      <c r="I12" s="111" t="str">
        <f t="shared" si="0"/>
        <v/>
      </c>
    </row>
    <row r="13" spans="2:9" x14ac:dyDescent="0.25">
      <c r="B13" s="500" t="s">
        <v>1071</v>
      </c>
      <c r="C13" s="667" t="s">
        <v>1056</v>
      </c>
      <c r="D13" s="766"/>
      <c r="E13" s="767"/>
      <c r="F13" s="779"/>
      <c r="G13" s="778"/>
      <c r="H13" s="768"/>
      <c r="I13" s="111" t="str">
        <f t="shared" si="0"/>
        <v/>
      </c>
    </row>
    <row r="14" spans="2:9" x14ac:dyDescent="0.25">
      <c r="B14" s="500" t="s">
        <v>1072</v>
      </c>
      <c r="C14" s="667" t="s">
        <v>1058</v>
      </c>
      <c r="D14" s="766"/>
      <c r="E14" s="767"/>
      <c r="F14" s="779"/>
      <c r="G14" s="778"/>
      <c r="H14" s="768"/>
      <c r="I14" s="111" t="str">
        <f t="shared" si="0"/>
        <v/>
      </c>
    </row>
    <row r="15" spans="2:9" x14ac:dyDescent="0.25">
      <c r="B15" s="500" t="s">
        <v>1073</v>
      </c>
      <c r="C15" s="667" t="s">
        <v>1060</v>
      </c>
      <c r="D15" s="766"/>
      <c r="E15" s="767"/>
      <c r="F15" s="779"/>
      <c r="G15" s="778"/>
      <c r="H15" s="768"/>
      <c r="I15" s="111" t="str">
        <f t="shared" si="0"/>
        <v/>
      </c>
    </row>
    <row r="16" spans="2:9" ht="15.75" thickBot="1" x14ac:dyDescent="0.3">
      <c r="B16" s="541" t="s">
        <v>1074</v>
      </c>
      <c r="C16" s="668" t="s">
        <v>1062</v>
      </c>
      <c r="D16" s="801"/>
      <c r="E16" s="802"/>
      <c r="F16" s="803"/>
      <c r="G16" s="804"/>
      <c r="H16" s="805"/>
      <c r="I16" s="111" t="str">
        <f t="shared" si="0"/>
        <v/>
      </c>
    </row>
    <row r="17" spans="2:9" ht="15.75" thickBot="1" x14ac:dyDescent="0.3">
      <c r="B17" s="638" t="s">
        <v>1075</v>
      </c>
      <c r="C17" s="543" t="s">
        <v>73</v>
      </c>
      <c r="D17" s="806"/>
      <c r="E17" s="787"/>
      <c r="F17" s="789"/>
      <c r="G17" s="786"/>
      <c r="H17" s="788"/>
      <c r="I17" s="111" t="str">
        <f t="shared" si="0"/>
        <v/>
      </c>
    </row>
    <row r="19" spans="2:9" x14ac:dyDescent="0.25">
      <c r="C19" s="2" t="s">
        <v>1885</v>
      </c>
    </row>
    <row r="20" spans="2:9" x14ac:dyDescent="0.25">
      <c r="C20" t="s">
        <v>1075</v>
      </c>
      <c r="D20" s="425" t="str">
        <f>IF(D17="","",IF(ROUND(SUM(D7:D16),2)=ROUND(D17,2),"OK","Błąd sumy częściowej"))</f>
        <v/>
      </c>
      <c r="E20" s="425" t="str">
        <f t="shared" ref="E20:H20" si="1">IF(E17="","",IF(ROUND(SUM(E7:E16),2)=ROUND(E17,2),"OK","Błąd sumy częściowej"))</f>
        <v/>
      </c>
      <c r="F20" s="425" t="str">
        <f t="shared" si="1"/>
        <v/>
      </c>
      <c r="G20" s="425" t="str">
        <f t="shared" si="1"/>
        <v/>
      </c>
      <c r="H20" s="425" t="str">
        <f t="shared" si="1"/>
        <v/>
      </c>
    </row>
    <row r="22" spans="2:9" x14ac:dyDescent="0.25">
      <c r="C22" s="15" t="s">
        <v>1908</v>
      </c>
      <c r="D22" s="425" t="str">
        <f>IF(COUNTBLANK(I7:I17)=11,"",IF(AND(COUNTIF(I7:I17,"Weryfikacja wiersza OK")=11,COUNTIF(D20:H20,"OK")=5),"Arkusz jest zwalidowany poprawnie","Arkusz jest niepoprawny"))</f>
        <v/>
      </c>
    </row>
  </sheetData>
  <sheetProtection algorithmName="SHA-512" hashValue="L6FzKyPgFJzNseiFqnn67zFJmKNcS2qdfeBslzyPm/4HjlWWPDcGH0XX821G7mYDXWHmSHAS/XqHY/d+bQN+hQ==" saltValue="Q9Zp+w4fw595RrLDoh2yDw==" spinCount="100000" sheet="1" objects="1" scenarios="1" formatColumns="0" formatRows="0"/>
  <mergeCells count="3">
    <mergeCell ref="B4:C6"/>
    <mergeCell ref="D4:F4"/>
    <mergeCell ref="G4:H4"/>
  </mergeCells>
  <conditionalFormatting sqref="I7:I17">
    <cfRule type="containsText" dxfId="58" priority="4" operator="containsText" text="Weryfikacja wiersza OK">
      <formula>NOT(ISERROR(SEARCH("Weryfikacja wiersza OK",I7)))</formula>
    </cfRule>
  </conditionalFormatting>
  <conditionalFormatting sqref="D20:H20">
    <cfRule type="containsText" dxfId="57" priority="2" operator="containsText" text="OK">
      <formula>NOT(ISERROR(SEARCH("OK",D20)))</formula>
    </cfRule>
  </conditionalFormatting>
  <conditionalFormatting sqref="D22">
    <cfRule type="containsText" dxfId="56" priority="1" operator="containsText" text="Arkusz jest zwalidowany poprawnie">
      <formula>NOT(ISERROR(SEARCH("Arkusz jest zwalidowany poprawnie",D22)))</formula>
    </cfRule>
  </conditionalFormatting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3"/>
  <sheetViews>
    <sheetView workbookViewId="0">
      <selection activeCell="D6" sqref="D6:F8"/>
    </sheetView>
  </sheetViews>
  <sheetFormatPr defaultRowHeight="15" x14ac:dyDescent="0.25"/>
  <cols>
    <col min="2" max="2" width="13.5703125" customWidth="1"/>
    <col min="3" max="3" width="37.7109375" bestFit="1" customWidth="1"/>
    <col min="4" max="6" width="13.5703125" customWidth="1"/>
    <col min="7" max="7" width="17.42578125" customWidth="1"/>
  </cols>
  <sheetData>
    <row r="1" spans="2:7" ht="15.75" x14ac:dyDescent="0.25">
      <c r="B1" s="1" t="s">
        <v>0</v>
      </c>
    </row>
    <row r="2" spans="2:7" x14ac:dyDescent="0.25">
      <c r="B2" s="6" t="s">
        <v>1082</v>
      </c>
    </row>
    <row r="3" spans="2:7" ht="15.75" thickBot="1" x14ac:dyDescent="0.3"/>
    <row r="4" spans="2:7" ht="45" x14ac:dyDescent="0.25">
      <c r="B4" s="992"/>
      <c r="C4" s="993"/>
      <c r="D4" s="535" t="s">
        <v>1038</v>
      </c>
      <c r="E4" s="536" t="s">
        <v>1039</v>
      </c>
      <c r="F4" s="537" t="s">
        <v>1040</v>
      </c>
    </row>
    <row r="5" spans="2:7" ht="15.75" thickBot="1" x14ac:dyDescent="0.3">
      <c r="B5" s="996"/>
      <c r="C5" s="997"/>
      <c r="D5" s="626" t="s">
        <v>112</v>
      </c>
      <c r="E5" s="627" t="s">
        <v>113</v>
      </c>
      <c r="F5" s="628" t="s">
        <v>114</v>
      </c>
    </row>
    <row r="6" spans="2:7" x14ac:dyDescent="0.25">
      <c r="B6" s="498" t="s">
        <v>1077</v>
      </c>
      <c r="C6" s="539" t="s">
        <v>1078</v>
      </c>
      <c r="D6" s="807"/>
      <c r="E6" s="808"/>
      <c r="F6" s="809"/>
      <c r="G6" s="111" t="str">
        <f>IF(COUNTBLANK(D6:F6)=3,"",IF(COUNTBLANK(D6:F6)=0, "Weryfikacja wiersza OK", "Należy wypełnić wszystkie pola w bieżącym wierszu"))</f>
        <v/>
      </c>
    </row>
    <row r="7" spans="2:7" ht="15.75" thickBot="1" x14ac:dyDescent="0.3">
      <c r="B7" s="541" t="s">
        <v>1079</v>
      </c>
      <c r="C7" s="542" t="s">
        <v>1080</v>
      </c>
      <c r="D7" s="801"/>
      <c r="E7" s="802"/>
      <c r="F7" s="805"/>
      <c r="G7" s="111" t="str">
        <f>IF(COUNTBLANK(D7:F7)=3,"",IF(COUNTBLANK(D7:F7)=0, "Weryfikacja wiersza OK", "Należy wypełnić wszystkie pola w bieżącym wierszu"))</f>
        <v/>
      </c>
    </row>
    <row r="8" spans="2:7" ht="15.75" thickBot="1" x14ac:dyDescent="0.3">
      <c r="B8" s="638" t="s">
        <v>1081</v>
      </c>
      <c r="C8" s="543" t="s">
        <v>73</v>
      </c>
      <c r="D8" s="806"/>
      <c r="E8" s="787"/>
      <c r="F8" s="788"/>
      <c r="G8" s="111" t="str">
        <f>IF(COUNTBLANK(D8:F8)=3,"",IF(COUNTBLANK(D8:F8)=0, "Weryfikacja wiersza OK", "Należy wypełnić wszystkie pola w bieżącym wierszu"))</f>
        <v/>
      </c>
    </row>
    <row r="10" spans="2:7" x14ac:dyDescent="0.25">
      <c r="C10" s="2" t="s">
        <v>1885</v>
      </c>
    </row>
    <row r="11" spans="2:7" x14ac:dyDescent="0.25">
      <c r="C11" t="s">
        <v>1081</v>
      </c>
      <c r="D11" s="425" t="str">
        <f>IF(D8="","",IF(ROUND(SUM(D6:D7),2)=ROUND(D8,2),"OK","Błąd sumy częściowej"))</f>
        <v/>
      </c>
      <c r="E11" s="425" t="str">
        <f t="shared" ref="E11:F11" si="0">IF(E8="","",IF(ROUND(SUM(E6:E7),2)=ROUND(E8,2),"OK","Błąd sumy częściowej"))</f>
        <v/>
      </c>
      <c r="F11" s="425" t="str">
        <f t="shared" si="0"/>
        <v/>
      </c>
    </row>
    <row r="13" spans="2:7" x14ac:dyDescent="0.25">
      <c r="C13" s="15" t="s">
        <v>1908</v>
      </c>
      <c r="D13" s="425" t="str">
        <f>IF(COUNTBLANK(G6:G8)=3,"",IF(AND(COUNTIF(G6:G8,"Weryfikacja wiersza OK")=3,COUNTIF(D11:F11,"OK")=3),"Arkusz jest zwalidowany poprawnie","Arkusz jest niepoprawny"))</f>
        <v/>
      </c>
    </row>
  </sheetData>
  <sheetProtection algorithmName="SHA-512" hashValue="htVfwHqnOSiPP8ExrmSz0yd7JTYO9O2EbLHtu3+Gyz3wrMy1CeUSHDm81idTTlZz61Z65r8lTpclanA8S0q+Nw==" saltValue="ol7MgVJrmSNWIRS6blbROw==" spinCount="100000" sheet="1" objects="1" scenarios="1" formatColumns="0" formatRows="0"/>
  <mergeCells count="1">
    <mergeCell ref="B4:C5"/>
  </mergeCells>
  <conditionalFormatting sqref="G6:G8">
    <cfRule type="containsText" dxfId="55" priority="3" operator="containsText" text="Weryfikacja wiersza OK">
      <formula>NOT(ISERROR(SEARCH("Weryfikacja wiersza OK",G6)))</formula>
    </cfRule>
  </conditionalFormatting>
  <conditionalFormatting sqref="D11:F11">
    <cfRule type="containsText" dxfId="54" priority="2" operator="containsText" text="OK">
      <formula>NOT(ISERROR(SEARCH("OK",D11)))</formula>
    </cfRule>
  </conditionalFormatting>
  <conditionalFormatting sqref="D13">
    <cfRule type="containsText" dxfId="53" priority="1" operator="containsText" text="Arkusz jest zwalidowany poprawnie">
      <formula>NOT(ISERROR(SEARCH("Arkusz jest zwalidowany poprawnie",D13)))</formula>
    </cfRule>
  </conditionalFormatting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0"/>
  <sheetViews>
    <sheetView topLeftCell="A4" workbookViewId="0">
      <selection activeCell="D41" sqref="D41"/>
    </sheetView>
  </sheetViews>
  <sheetFormatPr defaultRowHeight="15" x14ac:dyDescent="0.25"/>
  <cols>
    <col min="2" max="2" width="13.5703125" customWidth="1"/>
    <col min="3" max="3" width="45.5703125" customWidth="1"/>
    <col min="4" max="4" width="13.5703125" customWidth="1"/>
    <col min="5" max="5" width="17.85546875" bestFit="1" customWidth="1"/>
    <col min="6" max="6" width="27.28515625" customWidth="1"/>
  </cols>
  <sheetData>
    <row r="1" spans="2:7" ht="15.75" x14ac:dyDescent="0.25">
      <c r="B1" s="1" t="s">
        <v>0</v>
      </c>
    </row>
    <row r="2" spans="2:7" x14ac:dyDescent="0.25">
      <c r="B2" s="6" t="s">
        <v>1123</v>
      </c>
    </row>
    <row r="3" spans="2:7" ht="15.75" thickBot="1" x14ac:dyDescent="0.3"/>
    <row r="4" spans="2:7" ht="45" x14ac:dyDescent="0.25">
      <c r="B4" s="981"/>
      <c r="C4" s="982"/>
      <c r="D4" s="535" t="s">
        <v>1083</v>
      </c>
      <c r="E4" s="537" t="s">
        <v>1084</v>
      </c>
    </row>
    <row r="5" spans="2:7" ht="15.75" thickBot="1" x14ac:dyDescent="0.3">
      <c r="B5" s="983"/>
      <c r="C5" s="984"/>
      <c r="D5" s="626" t="s">
        <v>112</v>
      </c>
      <c r="E5" s="628" t="s">
        <v>113</v>
      </c>
    </row>
    <row r="6" spans="2:7" ht="15.75" thickBot="1" x14ac:dyDescent="0.3">
      <c r="B6" s="638" t="s">
        <v>1085</v>
      </c>
      <c r="C6" s="543" t="s">
        <v>1086</v>
      </c>
      <c r="D6" s="806"/>
      <c r="E6" s="788"/>
      <c r="F6" s="111" t="str">
        <f>IF(COUNTBLANK(D6:E6)=2,"",IF(COUNTBLANK(D6:E6)=0, "Weryfikacja wiersza OK", "Należy wypełnić wszystkie pola w bieżącym wierszu"))</f>
        <v/>
      </c>
      <c r="G6" s="111" t="str">
        <f>IF(ISBLANK(E6),"",IF(ISNUMBER(E6),"Weryfikacja bieżącego wiersza: OK","Błąd: Wartość w kolumnie B musi być liczbą"))</f>
        <v/>
      </c>
    </row>
    <row r="7" spans="2:7" x14ac:dyDescent="0.25">
      <c r="B7" s="498" t="s">
        <v>1087</v>
      </c>
      <c r="C7" s="622" t="s">
        <v>1088</v>
      </c>
      <c r="D7" s="807"/>
      <c r="E7" s="809"/>
      <c r="F7" s="111" t="str">
        <f>IF(COUNTBLANK(D7:E7)=2,"",IF(COUNTBLANK(D7:E7)=0, "Weryfikacja wiersza OK", "Należy wypełnić wszystkie pola w bieżącym wierszu"))</f>
        <v/>
      </c>
      <c r="G7" s="87" t="str">
        <f t="shared" ref="G7:G14" si="0">IF(ISBLANK(E7),"",IF(ISNUMBER(E7),"Weryfikacja bieżącego wiersza: OK","Błąd: Wartość w kolumnie B musi być liczbą"))</f>
        <v/>
      </c>
    </row>
    <row r="8" spans="2:7" x14ac:dyDescent="0.25">
      <c r="B8" s="500" t="s">
        <v>1089</v>
      </c>
      <c r="C8" s="468" t="s">
        <v>1090</v>
      </c>
      <c r="D8" s="766"/>
      <c r="E8" s="768"/>
      <c r="F8" s="111" t="str">
        <f t="shared" ref="F8:F30" si="1">IF(COUNTBLANK(D8:E8)=2,"",IF(COUNTBLANK(D8:E8)=0, "Weryfikacja wiersza OK", "Należy wypełnić wszystkie pola w bieżącym wierszu"))</f>
        <v/>
      </c>
      <c r="G8" s="87" t="str">
        <f t="shared" si="0"/>
        <v/>
      </c>
    </row>
    <row r="9" spans="2:7" x14ac:dyDescent="0.25">
      <c r="B9" s="500" t="s">
        <v>1091</v>
      </c>
      <c r="C9" s="515" t="s">
        <v>1092</v>
      </c>
      <c r="D9" s="766"/>
      <c r="E9" s="768"/>
      <c r="F9" s="111" t="str">
        <f t="shared" si="1"/>
        <v/>
      </c>
      <c r="G9" s="87" t="str">
        <f t="shared" si="0"/>
        <v/>
      </c>
    </row>
    <row r="10" spans="2:7" x14ac:dyDescent="0.25">
      <c r="B10" s="500" t="s">
        <v>1093</v>
      </c>
      <c r="C10" s="515" t="s">
        <v>1094</v>
      </c>
      <c r="D10" s="766"/>
      <c r="E10" s="768"/>
      <c r="F10" s="111" t="str">
        <f t="shared" si="1"/>
        <v/>
      </c>
      <c r="G10" s="87" t="str">
        <f t="shared" si="0"/>
        <v/>
      </c>
    </row>
    <row r="11" spans="2:7" x14ac:dyDescent="0.25">
      <c r="B11" s="500" t="s">
        <v>1095</v>
      </c>
      <c r="C11" s="468" t="s">
        <v>1096</v>
      </c>
      <c r="D11" s="766"/>
      <c r="E11" s="768"/>
      <c r="F11" s="111" t="str">
        <f t="shared" si="1"/>
        <v/>
      </c>
      <c r="G11" s="87" t="str">
        <f t="shared" si="0"/>
        <v/>
      </c>
    </row>
    <row r="12" spans="2:7" x14ac:dyDescent="0.25">
      <c r="B12" s="500" t="s">
        <v>1097</v>
      </c>
      <c r="C12" s="515" t="s">
        <v>1098</v>
      </c>
      <c r="D12" s="766"/>
      <c r="E12" s="768"/>
      <c r="F12" s="111" t="str">
        <f t="shared" si="1"/>
        <v/>
      </c>
      <c r="G12" s="87" t="str">
        <f t="shared" si="0"/>
        <v/>
      </c>
    </row>
    <row r="13" spans="2:7" ht="15.75" thickBot="1" x14ac:dyDescent="0.3">
      <c r="B13" s="541" t="s">
        <v>1099</v>
      </c>
      <c r="C13" s="663" t="s">
        <v>1100</v>
      </c>
      <c r="D13" s="801"/>
      <c r="E13" s="805"/>
      <c r="F13" s="111" t="str">
        <f t="shared" si="1"/>
        <v/>
      </c>
      <c r="G13" s="87" t="str">
        <f t="shared" si="0"/>
        <v/>
      </c>
    </row>
    <row r="14" spans="2:7" ht="15.75" thickBot="1" x14ac:dyDescent="0.3">
      <c r="B14" s="638" t="s">
        <v>1101</v>
      </c>
      <c r="C14" s="543" t="s">
        <v>87</v>
      </c>
      <c r="D14" s="784"/>
      <c r="E14" s="788"/>
      <c r="F14" s="111" t="str">
        <f t="shared" si="1"/>
        <v/>
      </c>
      <c r="G14" s="87" t="str">
        <f t="shared" si="0"/>
        <v/>
      </c>
    </row>
    <row r="15" spans="2:7" x14ac:dyDescent="0.25">
      <c r="B15" s="498" t="s">
        <v>1102</v>
      </c>
      <c r="C15" s="622" t="s">
        <v>52</v>
      </c>
      <c r="D15" s="807"/>
      <c r="E15" s="809"/>
      <c r="F15" s="111" t="str">
        <f t="shared" si="1"/>
        <v/>
      </c>
      <c r="G15" s="87"/>
    </row>
    <row r="16" spans="2:7" x14ac:dyDescent="0.25">
      <c r="B16" s="500" t="s">
        <v>1103</v>
      </c>
      <c r="C16" s="468" t="s">
        <v>63</v>
      </c>
      <c r="D16" s="766"/>
      <c r="E16" s="768"/>
      <c r="F16" s="111" t="str">
        <f t="shared" si="1"/>
        <v/>
      </c>
      <c r="G16" s="87"/>
    </row>
    <row r="17" spans="2:7" x14ac:dyDescent="0.25">
      <c r="B17" s="500" t="s">
        <v>1104</v>
      </c>
      <c r="C17" s="515" t="s">
        <v>1092</v>
      </c>
      <c r="D17" s="766"/>
      <c r="E17" s="768"/>
      <c r="F17" s="111" t="str">
        <f t="shared" si="1"/>
        <v/>
      </c>
      <c r="G17" s="87"/>
    </row>
    <row r="18" spans="2:7" x14ac:dyDescent="0.25">
      <c r="B18" s="500" t="s">
        <v>1105</v>
      </c>
      <c r="C18" s="515" t="s">
        <v>1106</v>
      </c>
      <c r="D18" s="766"/>
      <c r="E18" s="768"/>
      <c r="F18" s="111" t="str">
        <f t="shared" si="1"/>
        <v/>
      </c>
      <c r="G18" s="87"/>
    </row>
    <row r="19" spans="2:7" x14ac:dyDescent="0.25">
      <c r="B19" s="500" t="s">
        <v>1107</v>
      </c>
      <c r="C19" s="515" t="s">
        <v>1108</v>
      </c>
      <c r="D19" s="766"/>
      <c r="E19" s="768"/>
      <c r="F19" s="111" t="str">
        <f t="shared" si="1"/>
        <v/>
      </c>
      <c r="G19" s="87"/>
    </row>
    <row r="20" spans="2:7" x14ac:dyDescent="0.25">
      <c r="B20" s="500" t="s">
        <v>1109</v>
      </c>
      <c r="C20" s="468" t="s">
        <v>1702</v>
      </c>
      <c r="D20" s="766"/>
      <c r="E20" s="768"/>
      <c r="F20" s="111" t="str">
        <f t="shared" si="1"/>
        <v/>
      </c>
      <c r="G20" s="87"/>
    </row>
    <row r="21" spans="2:7" x14ac:dyDescent="0.25">
      <c r="B21" s="500" t="s">
        <v>1110</v>
      </c>
      <c r="C21" s="515" t="s">
        <v>1111</v>
      </c>
      <c r="D21" s="766"/>
      <c r="E21" s="768"/>
      <c r="F21" s="111" t="str">
        <f t="shared" si="1"/>
        <v/>
      </c>
      <c r="G21" s="87"/>
    </row>
    <row r="22" spans="2:7" x14ac:dyDescent="0.25">
      <c r="B22" s="500" t="s">
        <v>1112</v>
      </c>
      <c r="C22" s="515" t="s">
        <v>1113</v>
      </c>
      <c r="D22" s="669"/>
      <c r="E22" s="768"/>
      <c r="F22" s="111" t="str">
        <f>IF(ISBLANK(E22),"",IF(ISNUMBER(E22),"Weryfikacja wiersza OK","Błąd: Wartość w kolumnie B musi być liczbą"))</f>
        <v/>
      </c>
      <c r="G22" s="87"/>
    </row>
    <row r="23" spans="2:7" x14ac:dyDescent="0.25">
      <c r="B23" s="500" t="s">
        <v>1114</v>
      </c>
      <c r="C23" s="468" t="s">
        <v>51</v>
      </c>
      <c r="D23" s="766"/>
      <c r="E23" s="768"/>
      <c r="F23" s="111" t="str">
        <f t="shared" si="1"/>
        <v/>
      </c>
      <c r="G23" s="87"/>
    </row>
    <row r="24" spans="2:7" x14ac:dyDescent="0.25">
      <c r="B24" s="500" t="s">
        <v>1115</v>
      </c>
      <c r="C24" s="515" t="s">
        <v>1092</v>
      </c>
      <c r="D24" s="766"/>
      <c r="E24" s="768"/>
      <c r="F24" s="111" t="str">
        <f t="shared" si="1"/>
        <v/>
      </c>
      <c r="G24" s="87"/>
    </row>
    <row r="25" spans="2:7" x14ac:dyDescent="0.25">
      <c r="B25" s="500" t="s">
        <v>1116</v>
      </c>
      <c r="C25" s="515" t="s">
        <v>1106</v>
      </c>
      <c r="D25" s="766"/>
      <c r="E25" s="768"/>
      <c r="F25" s="111" t="str">
        <f t="shared" si="1"/>
        <v/>
      </c>
      <c r="G25" s="87"/>
    </row>
    <row r="26" spans="2:7" x14ac:dyDescent="0.25">
      <c r="B26" s="500" t="s">
        <v>1117</v>
      </c>
      <c r="C26" s="515" t="s">
        <v>1108</v>
      </c>
      <c r="D26" s="766"/>
      <c r="E26" s="768"/>
      <c r="F26" s="111" t="str">
        <f t="shared" si="1"/>
        <v/>
      </c>
      <c r="G26" s="87"/>
    </row>
    <row r="27" spans="2:7" x14ac:dyDescent="0.25">
      <c r="B27" s="500" t="s">
        <v>1118</v>
      </c>
      <c r="C27" s="468" t="s">
        <v>1119</v>
      </c>
      <c r="D27" s="766"/>
      <c r="E27" s="768"/>
      <c r="F27" s="111" t="str">
        <f t="shared" si="1"/>
        <v/>
      </c>
      <c r="G27" s="87"/>
    </row>
    <row r="28" spans="2:7" x14ac:dyDescent="0.25">
      <c r="B28" s="500" t="s">
        <v>1120</v>
      </c>
      <c r="C28" s="515" t="s">
        <v>1092</v>
      </c>
      <c r="D28" s="766"/>
      <c r="E28" s="768"/>
      <c r="F28" s="111" t="str">
        <f t="shared" si="1"/>
        <v/>
      </c>
      <c r="G28" s="87"/>
    </row>
    <row r="29" spans="2:7" x14ac:dyDescent="0.25">
      <c r="B29" s="500" t="s">
        <v>1121</v>
      </c>
      <c r="C29" s="515" t="s">
        <v>1106</v>
      </c>
      <c r="D29" s="766"/>
      <c r="E29" s="768"/>
      <c r="F29" s="111" t="str">
        <f t="shared" si="1"/>
        <v/>
      </c>
      <c r="G29" s="87"/>
    </row>
    <row r="30" spans="2:7" ht="15.75" thickBot="1" x14ac:dyDescent="0.3">
      <c r="B30" s="501" t="s">
        <v>1122</v>
      </c>
      <c r="C30" s="664" t="s">
        <v>1108</v>
      </c>
      <c r="D30" s="769"/>
      <c r="E30" s="771"/>
      <c r="F30" s="111" t="str">
        <f t="shared" si="1"/>
        <v/>
      </c>
      <c r="G30" s="87"/>
    </row>
    <row r="32" spans="2:7" x14ac:dyDescent="0.25">
      <c r="C32" s="2" t="s">
        <v>1885</v>
      </c>
    </row>
    <row r="33" spans="3:5" x14ac:dyDescent="0.25">
      <c r="C33" t="s">
        <v>1089</v>
      </c>
      <c r="D33" s="425" t="str">
        <f>IF(D8="","",IF(ROUND(SUM(D9:D10),2)=ROUND(D8,2),"OK","Błąd sumy częściowej"))</f>
        <v/>
      </c>
      <c r="E33" s="425"/>
    </row>
    <row r="34" spans="3:5" x14ac:dyDescent="0.25">
      <c r="C34" t="s">
        <v>1095</v>
      </c>
      <c r="D34" s="425" t="str">
        <f>IF(D11="","",IF(ROUND(SUM(D12:D13),2)=ROUND(D11,2),"OK","Błąd sumy częściowej"))</f>
        <v/>
      </c>
      <c r="E34" s="425"/>
    </row>
    <row r="35" spans="3:5" x14ac:dyDescent="0.25">
      <c r="C35" t="s">
        <v>1101</v>
      </c>
      <c r="D35" s="425" t="str">
        <f>IF(D14="","",IF(ROUND(SUM(D15,D16,D23,D27),2)=ROUND(D14,2),"OK","Błąd sumy częściowej"))</f>
        <v/>
      </c>
      <c r="E35" s="425"/>
    </row>
    <row r="36" spans="3:5" x14ac:dyDescent="0.25">
      <c r="C36" t="s">
        <v>1103</v>
      </c>
      <c r="D36" s="425" t="str">
        <f>IF(D16="","",IF(ROUND(SUM(D17:D19),2)=ROUND(D16,2),"OK","Błąd sumy częściowej"))</f>
        <v/>
      </c>
      <c r="E36" s="425"/>
    </row>
    <row r="37" spans="3:5" x14ac:dyDescent="0.25">
      <c r="C37" t="s">
        <v>1114</v>
      </c>
      <c r="D37" s="425" t="str">
        <f>IF(D23="","",IF(ROUND(SUM(D24:D26),2)=ROUND(D23,2),"OK","Błąd sumy częściowej"))</f>
        <v/>
      </c>
      <c r="E37" s="425"/>
    </row>
    <row r="38" spans="3:5" x14ac:dyDescent="0.25">
      <c r="C38" t="s">
        <v>1118</v>
      </c>
      <c r="D38" s="425" t="str">
        <f>IF(D27="","",IF(ROUND(SUM(D28:D30),2)=ROUND(D27,2),"OK","Błąd sumy częściowej"))</f>
        <v/>
      </c>
      <c r="E38" s="425"/>
    </row>
    <row r="40" spans="3:5" x14ac:dyDescent="0.25">
      <c r="C40" s="15" t="s">
        <v>1908</v>
      </c>
      <c r="D40" s="425" t="str">
        <f>IF(COUNTBLANK(F6:F30)=25,"",IF(AND(COUNTIF(F6:F30,"Weryfikacja wiersza OK")=25,COUNTIF(D33:D38,"OK")=6),"Arkusz jest zwalidowany poprawnie","Arkusz jest niepoprawny"))</f>
        <v/>
      </c>
    </row>
  </sheetData>
  <sheetProtection algorithmName="SHA-512" hashValue="ljUzGyW//3dPnB/7cT7HGFelJq/HLO5FUJQsSO7rxizznO4/KQHuRBOFtZDICqj8XCzs+YTpLEmro1yf2As0AA==" saltValue="Bw6j/lJEqX5CBnCQocnWRw==" spinCount="100000" sheet="1" objects="1" scenarios="1" formatColumns="0" formatRows="0"/>
  <mergeCells count="1">
    <mergeCell ref="B4:C5"/>
  </mergeCells>
  <conditionalFormatting sqref="G6">
    <cfRule type="containsText" dxfId="52" priority="10" operator="containsText" text="Weryfikacja wiersza OK">
      <formula>NOT(ISERROR(SEARCH("Weryfikacja wiersza OK",G6)))</formula>
    </cfRule>
  </conditionalFormatting>
  <conditionalFormatting sqref="G7:G30">
    <cfRule type="containsText" dxfId="51" priority="6" operator="containsText" text="Weryfikacja bieżącego wiersza: OK">
      <formula>NOT(ISERROR(SEARCH("Weryfikacja bieżącego wiersza: OK",G7)))</formula>
    </cfRule>
  </conditionalFormatting>
  <conditionalFormatting sqref="D33:E38">
    <cfRule type="containsText" dxfId="50" priority="5" operator="containsText" text="OK">
      <formula>NOT(ISERROR(SEARCH("OK",D33)))</formula>
    </cfRule>
  </conditionalFormatting>
  <conditionalFormatting sqref="F6:F21">
    <cfRule type="containsText" dxfId="49" priority="4" operator="containsText" text="Weryfikacja wiersza OK">
      <formula>NOT(ISERROR(SEARCH("Weryfikacja wiersza OK",F6)))</formula>
    </cfRule>
  </conditionalFormatting>
  <conditionalFormatting sqref="F23:F30">
    <cfRule type="containsText" dxfId="48" priority="3" operator="containsText" text="Weryfikacja wiersza OK">
      <formula>NOT(ISERROR(SEARCH("Weryfikacja wiersza OK",F23)))</formula>
    </cfRule>
  </conditionalFormatting>
  <conditionalFormatting sqref="D40">
    <cfRule type="containsText" dxfId="47" priority="2" operator="containsText" text="Arkusz jest zwalidowany poprawnie">
      <formula>NOT(ISERROR(SEARCH("Arkusz jest zwalidowany poprawnie",D40)))</formula>
    </cfRule>
  </conditionalFormatting>
  <conditionalFormatting sqref="F22">
    <cfRule type="containsText" dxfId="46" priority="1" operator="containsText" text="Weryfikacja wiersza OK">
      <formula>NOT(ISERROR(SEARCH("Weryfikacja wiersza OK",F22)))</formula>
    </cfRule>
  </conditionalFormatting>
  <pageMargins left="0.7" right="0.7" top="0.75" bottom="0.75" header="0.3" footer="0.3"/>
  <pageSetup paperSize="9" orientation="portrait" r:id="rId1"/>
  <ignoredErrors>
    <ignoredError sqref="F22" formula="1"/>
  </ignoredError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59"/>
  <sheetViews>
    <sheetView topLeftCell="A3" zoomScale="90" zoomScaleNormal="90" workbookViewId="0">
      <selection activeCell="E45" sqref="D6:E45"/>
    </sheetView>
  </sheetViews>
  <sheetFormatPr defaultRowHeight="15" x14ac:dyDescent="0.25"/>
  <cols>
    <col min="2" max="2" width="13.7109375" customWidth="1"/>
    <col min="3" max="3" width="57.5703125" customWidth="1"/>
    <col min="4" max="4" width="15.5703125" bestFit="1" customWidth="1"/>
    <col min="5" max="5" width="13.7109375" customWidth="1"/>
  </cols>
  <sheetData>
    <row r="1" spans="2:7" ht="15.75" x14ac:dyDescent="0.25">
      <c r="B1" s="1" t="s">
        <v>0</v>
      </c>
    </row>
    <row r="2" spans="2:7" x14ac:dyDescent="0.25">
      <c r="B2" s="6" t="s">
        <v>1124</v>
      </c>
    </row>
    <row r="3" spans="2:7" ht="15.75" thickBot="1" x14ac:dyDescent="0.3"/>
    <row r="4" spans="2:7" ht="60" x14ac:dyDescent="0.25">
      <c r="B4" s="981"/>
      <c r="C4" s="982"/>
      <c r="D4" s="535" t="s">
        <v>1125</v>
      </c>
      <c r="E4" s="537" t="s">
        <v>1126</v>
      </c>
    </row>
    <row r="5" spans="2:7" ht="15.75" thickBot="1" x14ac:dyDescent="0.3">
      <c r="B5" s="983"/>
      <c r="C5" s="984"/>
      <c r="D5" s="626" t="s">
        <v>112</v>
      </c>
      <c r="E5" s="628" t="s">
        <v>113</v>
      </c>
    </row>
    <row r="6" spans="2:7" x14ac:dyDescent="0.25">
      <c r="B6" s="670" t="s">
        <v>1127</v>
      </c>
      <c r="C6" s="547" t="s">
        <v>1128</v>
      </c>
      <c r="D6" s="810"/>
      <c r="E6" s="811"/>
      <c r="F6" s="111" t="str">
        <f>IF(COUNTBLANK(D6:E6)=2,"",IF(COUNTBLANK(D6:E6)=0, "Weryfikacja wiersza OK", "Należy wypełnić wszystkie pola w bieżącym wierszu"))</f>
        <v/>
      </c>
      <c r="G6" s="87"/>
    </row>
    <row r="7" spans="2:7" x14ac:dyDescent="0.25">
      <c r="B7" s="500" t="s">
        <v>1129</v>
      </c>
      <c r="C7" s="468" t="s">
        <v>1130</v>
      </c>
      <c r="D7" s="766"/>
      <c r="E7" s="768"/>
      <c r="F7" s="111" t="str">
        <f t="shared" ref="F7:F45" si="0">IF(COUNTBLANK(D7:E7)=2,"",IF(COUNTBLANK(D7:E7)=0, "Weryfikacja wiersza OK", "Należy wypełnić wszystkie pola w bieżącym wierszu"))</f>
        <v/>
      </c>
      <c r="G7" s="87"/>
    </row>
    <row r="8" spans="2:7" x14ac:dyDescent="0.25">
      <c r="B8" s="500" t="s">
        <v>1131</v>
      </c>
      <c r="C8" s="468" t="s">
        <v>1132</v>
      </c>
      <c r="D8" s="766"/>
      <c r="E8" s="768"/>
      <c r="F8" s="111" t="str">
        <f t="shared" si="0"/>
        <v/>
      </c>
      <c r="G8" s="87"/>
    </row>
    <row r="9" spans="2:7" x14ac:dyDescent="0.25">
      <c r="B9" s="500" t="s">
        <v>1133</v>
      </c>
      <c r="C9" s="468" t="s">
        <v>1703</v>
      </c>
      <c r="D9" s="766"/>
      <c r="E9" s="768"/>
      <c r="F9" s="111" t="str">
        <f t="shared" si="0"/>
        <v/>
      </c>
      <c r="G9" s="87"/>
    </row>
    <row r="10" spans="2:7" x14ac:dyDescent="0.25">
      <c r="B10" s="500" t="s">
        <v>1134</v>
      </c>
      <c r="C10" s="468" t="s">
        <v>1704</v>
      </c>
      <c r="D10" s="766"/>
      <c r="E10" s="768"/>
      <c r="F10" s="111" t="str">
        <f t="shared" si="0"/>
        <v/>
      </c>
      <c r="G10" s="87"/>
    </row>
    <row r="11" spans="2:7" x14ac:dyDescent="0.25">
      <c r="B11" s="500" t="s">
        <v>1135</v>
      </c>
      <c r="C11" s="468" t="s">
        <v>1136</v>
      </c>
      <c r="D11" s="766"/>
      <c r="E11" s="768"/>
      <c r="F11" s="111" t="str">
        <f t="shared" si="0"/>
        <v/>
      </c>
      <c r="G11" s="87"/>
    </row>
    <row r="12" spans="2:7" ht="15.75" thickBot="1" x14ac:dyDescent="0.3">
      <c r="B12" s="501" t="s">
        <v>1137</v>
      </c>
      <c r="C12" s="623" t="s">
        <v>1138</v>
      </c>
      <c r="D12" s="769"/>
      <c r="E12" s="771"/>
      <c r="F12" s="111" t="str">
        <f t="shared" si="0"/>
        <v/>
      </c>
      <c r="G12" s="87"/>
    </row>
    <row r="13" spans="2:7" x14ac:dyDescent="0.25">
      <c r="B13" s="671" t="s">
        <v>1139</v>
      </c>
      <c r="C13" s="672" t="s">
        <v>87</v>
      </c>
      <c r="D13" s="812"/>
      <c r="E13" s="813"/>
      <c r="F13" s="111" t="str">
        <f t="shared" si="0"/>
        <v/>
      </c>
      <c r="G13" s="87"/>
    </row>
    <row r="14" spans="2:7" x14ac:dyDescent="0.25">
      <c r="B14" s="673" t="s">
        <v>1140</v>
      </c>
      <c r="C14" s="674" t="s">
        <v>63</v>
      </c>
      <c r="D14" s="814"/>
      <c r="E14" s="815"/>
      <c r="F14" s="111" t="str">
        <f t="shared" si="0"/>
        <v/>
      </c>
      <c r="G14" s="87"/>
    </row>
    <row r="15" spans="2:7" x14ac:dyDescent="0.25">
      <c r="B15" s="500" t="s">
        <v>1141</v>
      </c>
      <c r="C15" s="515" t="s">
        <v>1142</v>
      </c>
      <c r="D15" s="778"/>
      <c r="E15" s="720"/>
      <c r="F15" s="111" t="str">
        <f t="shared" si="0"/>
        <v/>
      </c>
      <c r="G15" s="87"/>
    </row>
    <row r="16" spans="2:7" x14ac:dyDescent="0.25">
      <c r="B16" s="500" t="s">
        <v>1143</v>
      </c>
      <c r="C16" s="675" t="s">
        <v>1144</v>
      </c>
      <c r="D16" s="778"/>
      <c r="E16" s="720"/>
      <c r="F16" s="111" t="str">
        <f t="shared" si="0"/>
        <v/>
      </c>
      <c r="G16" s="87"/>
    </row>
    <row r="17" spans="2:7" x14ac:dyDescent="0.25">
      <c r="B17" s="500" t="s">
        <v>1145</v>
      </c>
      <c r="C17" s="675" t="s">
        <v>1146</v>
      </c>
      <c r="D17" s="778"/>
      <c r="E17" s="720"/>
      <c r="F17" s="111" t="str">
        <f t="shared" si="0"/>
        <v/>
      </c>
      <c r="G17" s="87"/>
    </row>
    <row r="18" spans="2:7" x14ac:dyDescent="0.25">
      <c r="B18" s="500" t="s">
        <v>1147</v>
      </c>
      <c r="C18" s="675" t="s">
        <v>1148</v>
      </c>
      <c r="D18" s="778"/>
      <c r="E18" s="720"/>
      <c r="F18" s="111" t="str">
        <f t="shared" si="0"/>
        <v/>
      </c>
      <c r="G18" s="87"/>
    </row>
    <row r="19" spans="2:7" x14ac:dyDescent="0.25">
      <c r="B19" s="500" t="s">
        <v>1149</v>
      </c>
      <c r="C19" s="675" t="s">
        <v>1150</v>
      </c>
      <c r="D19" s="778"/>
      <c r="E19" s="720"/>
      <c r="F19" s="111" t="str">
        <f t="shared" si="0"/>
        <v/>
      </c>
      <c r="G19" s="87"/>
    </row>
    <row r="20" spans="2:7" x14ac:dyDescent="0.25">
      <c r="B20" s="500" t="s">
        <v>1151</v>
      </c>
      <c r="C20" s="515" t="s">
        <v>1152</v>
      </c>
      <c r="D20" s="778"/>
      <c r="E20" s="720"/>
      <c r="F20" s="111" t="str">
        <f t="shared" si="0"/>
        <v/>
      </c>
      <c r="G20" s="87"/>
    </row>
    <row r="21" spans="2:7" x14ac:dyDescent="0.25">
      <c r="B21" s="500" t="s">
        <v>1153</v>
      </c>
      <c r="C21" s="675" t="s">
        <v>1144</v>
      </c>
      <c r="D21" s="778"/>
      <c r="E21" s="720"/>
      <c r="F21" s="111" t="str">
        <f t="shared" si="0"/>
        <v/>
      </c>
      <c r="G21" s="87"/>
    </row>
    <row r="22" spans="2:7" x14ac:dyDescent="0.25">
      <c r="B22" s="500" t="s">
        <v>1154</v>
      </c>
      <c r="C22" s="675" t="s">
        <v>1146</v>
      </c>
      <c r="D22" s="778"/>
      <c r="E22" s="720"/>
      <c r="F22" s="111" t="str">
        <f t="shared" si="0"/>
        <v/>
      </c>
      <c r="G22" s="87"/>
    </row>
    <row r="23" spans="2:7" x14ac:dyDescent="0.25">
      <c r="B23" s="500" t="s">
        <v>1155</v>
      </c>
      <c r="C23" s="675" t="s">
        <v>1148</v>
      </c>
      <c r="D23" s="778"/>
      <c r="E23" s="720"/>
      <c r="F23" s="111" t="str">
        <f t="shared" si="0"/>
        <v/>
      </c>
      <c r="G23" s="87"/>
    </row>
    <row r="24" spans="2:7" x14ac:dyDescent="0.25">
      <c r="B24" s="541" t="s">
        <v>1156</v>
      </c>
      <c r="C24" s="676" t="s">
        <v>1150</v>
      </c>
      <c r="D24" s="804"/>
      <c r="E24" s="816"/>
      <c r="F24" s="111" t="str">
        <f t="shared" si="0"/>
        <v/>
      </c>
      <c r="G24" s="87"/>
    </row>
    <row r="25" spans="2:7" x14ac:dyDescent="0.25">
      <c r="B25" s="673" t="s">
        <v>1157</v>
      </c>
      <c r="C25" s="674" t="s">
        <v>51</v>
      </c>
      <c r="D25" s="814"/>
      <c r="E25" s="815"/>
      <c r="F25" s="111" t="str">
        <f t="shared" si="0"/>
        <v/>
      </c>
      <c r="G25" s="87"/>
    </row>
    <row r="26" spans="2:7" x14ac:dyDescent="0.25">
      <c r="B26" s="500" t="s">
        <v>1158</v>
      </c>
      <c r="C26" s="515" t="s">
        <v>1142</v>
      </c>
      <c r="D26" s="778"/>
      <c r="E26" s="720"/>
      <c r="F26" s="111" t="str">
        <f t="shared" si="0"/>
        <v/>
      </c>
      <c r="G26" s="87"/>
    </row>
    <row r="27" spans="2:7" x14ac:dyDescent="0.25">
      <c r="B27" s="500" t="s">
        <v>1159</v>
      </c>
      <c r="C27" s="675" t="s">
        <v>1144</v>
      </c>
      <c r="D27" s="778"/>
      <c r="E27" s="720"/>
      <c r="F27" s="111" t="str">
        <f t="shared" si="0"/>
        <v/>
      </c>
      <c r="G27" s="87"/>
    </row>
    <row r="28" spans="2:7" x14ac:dyDescent="0.25">
      <c r="B28" s="500" t="s">
        <v>1160</v>
      </c>
      <c r="C28" s="675" t="s">
        <v>1146</v>
      </c>
      <c r="D28" s="778"/>
      <c r="E28" s="720"/>
      <c r="F28" s="111" t="str">
        <f t="shared" si="0"/>
        <v/>
      </c>
      <c r="G28" s="87"/>
    </row>
    <row r="29" spans="2:7" x14ac:dyDescent="0.25">
      <c r="B29" s="500" t="s">
        <v>1161</v>
      </c>
      <c r="C29" s="675" t="s">
        <v>1148</v>
      </c>
      <c r="D29" s="778"/>
      <c r="E29" s="720"/>
      <c r="F29" s="111" t="str">
        <f t="shared" si="0"/>
        <v/>
      </c>
      <c r="G29" s="87"/>
    </row>
    <row r="30" spans="2:7" x14ac:dyDescent="0.25">
      <c r="B30" s="500" t="s">
        <v>1162</v>
      </c>
      <c r="C30" s="675" t="s">
        <v>1150</v>
      </c>
      <c r="D30" s="778"/>
      <c r="E30" s="720"/>
      <c r="F30" s="111" t="str">
        <f t="shared" si="0"/>
        <v/>
      </c>
      <c r="G30" s="87"/>
    </row>
    <row r="31" spans="2:7" x14ac:dyDescent="0.25">
      <c r="B31" s="500" t="s">
        <v>1163</v>
      </c>
      <c r="C31" s="515" t="s">
        <v>1152</v>
      </c>
      <c r="D31" s="778"/>
      <c r="E31" s="720"/>
      <c r="F31" s="111" t="str">
        <f t="shared" si="0"/>
        <v/>
      </c>
      <c r="G31" s="87"/>
    </row>
    <row r="32" spans="2:7" x14ac:dyDescent="0.25">
      <c r="B32" s="500" t="s">
        <v>1164</v>
      </c>
      <c r="C32" s="675" t="s">
        <v>1144</v>
      </c>
      <c r="D32" s="778"/>
      <c r="E32" s="720"/>
      <c r="F32" s="111" t="str">
        <f t="shared" si="0"/>
        <v/>
      </c>
      <c r="G32" s="87"/>
    </row>
    <row r="33" spans="2:7" x14ac:dyDescent="0.25">
      <c r="B33" s="500" t="s">
        <v>1165</v>
      </c>
      <c r="C33" s="675" t="s">
        <v>1146</v>
      </c>
      <c r="D33" s="778"/>
      <c r="E33" s="720"/>
      <c r="F33" s="111" t="str">
        <f t="shared" si="0"/>
        <v/>
      </c>
      <c r="G33" s="87"/>
    </row>
    <row r="34" spans="2:7" x14ac:dyDescent="0.25">
      <c r="B34" s="500" t="s">
        <v>1166</v>
      </c>
      <c r="C34" s="675" t="s">
        <v>1148</v>
      </c>
      <c r="D34" s="778"/>
      <c r="E34" s="720"/>
      <c r="F34" s="111" t="str">
        <f t="shared" si="0"/>
        <v/>
      </c>
      <c r="G34" s="87"/>
    </row>
    <row r="35" spans="2:7" x14ac:dyDescent="0.25">
      <c r="B35" s="541" t="s">
        <v>1167</v>
      </c>
      <c r="C35" s="676" t="s">
        <v>1150</v>
      </c>
      <c r="D35" s="804"/>
      <c r="E35" s="816"/>
      <c r="F35" s="111" t="str">
        <f t="shared" si="0"/>
        <v/>
      </c>
      <c r="G35" s="87"/>
    </row>
    <row r="36" spans="2:7" x14ac:dyDescent="0.25">
      <c r="B36" s="673" t="s">
        <v>1168</v>
      </c>
      <c r="C36" s="674" t="s">
        <v>1169</v>
      </c>
      <c r="D36" s="814"/>
      <c r="E36" s="815"/>
      <c r="F36" s="111" t="str">
        <f t="shared" si="0"/>
        <v/>
      </c>
      <c r="G36" s="87"/>
    </row>
    <row r="37" spans="2:7" x14ac:dyDescent="0.25">
      <c r="B37" s="500" t="s">
        <v>1170</v>
      </c>
      <c r="C37" s="515" t="s">
        <v>1144</v>
      </c>
      <c r="D37" s="778"/>
      <c r="E37" s="720"/>
      <c r="F37" s="111" t="str">
        <f t="shared" si="0"/>
        <v/>
      </c>
      <c r="G37" s="87"/>
    </row>
    <row r="38" spans="2:7" x14ac:dyDescent="0.25">
      <c r="B38" s="500" t="s">
        <v>1171</v>
      </c>
      <c r="C38" s="515" t="s">
        <v>1146</v>
      </c>
      <c r="D38" s="778"/>
      <c r="E38" s="720"/>
      <c r="F38" s="111" t="str">
        <f t="shared" si="0"/>
        <v/>
      </c>
      <c r="G38" s="87"/>
    </row>
    <row r="39" spans="2:7" x14ac:dyDescent="0.25">
      <c r="B39" s="500" t="s">
        <v>1172</v>
      </c>
      <c r="C39" s="515" t="s">
        <v>1148</v>
      </c>
      <c r="D39" s="778"/>
      <c r="E39" s="720"/>
      <c r="F39" s="111" t="str">
        <f t="shared" si="0"/>
        <v/>
      </c>
      <c r="G39" s="87"/>
    </row>
    <row r="40" spans="2:7" x14ac:dyDescent="0.25">
      <c r="B40" s="541" t="s">
        <v>1173</v>
      </c>
      <c r="C40" s="663" t="s">
        <v>1150</v>
      </c>
      <c r="D40" s="804"/>
      <c r="E40" s="816"/>
      <c r="F40" s="111" t="str">
        <f t="shared" si="0"/>
        <v/>
      </c>
      <c r="G40" s="87"/>
    </row>
    <row r="41" spans="2:7" x14ac:dyDescent="0.25">
      <c r="B41" s="673" t="s">
        <v>1174</v>
      </c>
      <c r="C41" s="674" t="s">
        <v>68</v>
      </c>
      <c r="D41" s="814"/>
      <c r="E41" s="817"/>
      <c r="F41" s="111" t="str">
        <f t="shared" si="0"/>
        <v/>
      </c>
      <c r="G41" s="87"/>
    </row>
    <row r="42" spans="2:7" x14ac:dyDescent="0.25">
      <c r="B42" s="500" t="s">
        <v>1175</v>
      </c>
      <c r="C42" s="515" t="s">
        <v>1144</v>
      </c>
      <c r="D42" s="778"/>
      <c r="E42" s="768"/>
      <c r="F42" s="111" t="str">
        <f t="shared" si="0"/>
        <v/>
      </c>
      <c r="G42" s="87"/>
    </row>
    <row r="43" spans="2:7" x14ac:dyDescent="0.25">
      <c r="B43" s="500" t="s">
        <v>1176</v>
      </c>
      <c r="C43" s="515" t="s">
        <v>1146</v>
      </c>
      <c r="D43" s="778"/>
      <c r="E43" s="768"/>
      <c r="F43" s="111" t="str">
        <f t="shared" si="0"/>
        <v/>
      </c>
      <c r="G43" s="87"/>
    </row>
    <row r="44" spans="2:7" x14ac:dyDescent="0.25">
      <c r="B44" s="500" t="s">
        <v>1177</v>
      </c>
      <c r="C44" s="515" t="s">
        <v>1148</v>
      </c>
      <c r="D44" s="778"/>
      <c r="E44" s="768"/>
      <c r="F44" s="111" t="str">
        <f t="shared" si="0"/>
        <v/>
      </c>
      <c r="G44" s="87"/>
    </row>
    <row r="45" spans="2:7" ht="15.75" thickBot="1" x14ac:dyDescent="0.3">
      <c r="B45" s="501" t="s">
        <v>1178</v>
      </c>
      <c r="C45" s="664" t="s">
        <v>1150</v>
      </c>
      <c r="D45" s="818"/>
      <c r="E45" s="771"/>
      <c r="F45" s="111" t="str">
        <f t="shared" si="0"/>
        <v/>
      </c>
      <c r="G45" s="87"/>
    </row>
    <row r="47" spans="2:7" x14ac:dyDescent="0.25">
      <c r="C47" s="2" t="s">
        <v>1885</v>
      </c>
    </row>
    <row r="48" spans="2:7" x14ac:dyDescent="0.25">
      <c r="C48" t="s">
        <v>1127</v>
      </c>
      <c r="D48" s="425"/>
      <c r="E48" s="425" t="str">
        <f>IF(E6="","",IF(ROUND(SUM(E7:E12),2)=ROUND(E6,2),"OK","Błąd sumy częściowej"))</f>
        <v/>
      </c>
    </row>
    <row r="49" spans="3:5" x14ac:dyDescent="0.25">
      <c r="C49" t="s">
        <v>1139</v>
      </c>
      <c r="D49" s="425"/>
      <c r="E49" s="425" t="str">
        <f>IF(E13="","",IF(ROUND(SUM(E14,E25,E36,E41),2)=ROUND(E13,2),"OK","Błąd sumy częściowej"))</f>
        <v/>
      </c>
    </row>
    <row r="50" spans="3:5" x14ac:dyDescent="0.25">
      <c r="C50" t="s">
        <v>1140</v>
      </c>
      <c r="D50" s="425"/>
      <c r="E50" s="425" t="str">
        <f>IF(E14="","",IF(ROUND(SUM(E15,E20),2)=ROUND(E14,2),"OK","Błąd sumy częściowej"))</f>
        <v/>
      </c>
    </row>
    <row r="51" spans="3:5" x14ac:dyDescent="0.25">
      <c r="C51" t="s">
        <v>1141</v>
      </c>
      <c r="D51" s="425"/>
      <c r="E51" s="425" t="str">
        <f>IF(E15="","",IF(ROUND(SUM(E16:E19),2)=ROUND(E15,2),"OK","Błąd sumy częściowej"))</f>
        <v/>
      </c>
    </row>
    <row r="52" spans="3:5" x14ac:dyDescent="0.25">
      <c r="C52" t="s">
        <v>1151</v>
      </c>
      <c r="D52" s="425"/>
      <c r="E52" s="425" t="str">
        <f>IF(E20="","",IF(ROUND(SUM(E21:E24),2)=ROUND(E20,2),"OK","Błąd sumy częściowej"))</f>
        <v/>
      </c>
    </row>
    <row r="53" spans="3:5" x14ac:dyDescent="0.25">
      <c r="C53" t="s">
        <v>1157</v>
      </c>
      <c r="D53" s="425"/>
      <c r="E53" s="425" t="str">
        <f>IF(E25="","",IF(ROUND(SUM(E26,E31),2)=ROUND(E25,2),"OK","Błąd sumy częściowej"))</f>
        <v/>
      </c>
    </row>
    <row r="54" spans="3:5" x14ac:dyDescent="0.25">
      <c r="C54" t="s">
        <v>1158</v>
      </c>
      <c r="D54" s="425"/>
      <c r="E54" s="425" t="str">
        <f>IF(E26="","",IF(ROUND(SUM(E27:E30),2)=ROUND(E26,2),"OK","Błąd sumy częściowej"))</f>
        <v/>
      </c>
    </row>
    <row r="55" spans="3:5" x14ac:dyDescent="0.25">
      <c r="C55" t="s">
        <v>1163</v>
      </c>
      <c r="D55" s="425"/>
      <c r="E55" s="425" t="str">
        <f>IF(E31="","",IF(ROUND(SUM(E32:E35),2)=ROUND(E31,2),"OK","Błąd sumy częściowej"))</f>
        <v/>
      </c>
    </row>
    <row r="56" spans="3:5" x14ac:dyDescent="0.25">
      <c r="C56" t="s">
        <v>1168</v>
      </c>
      <c r="D56" s="425"/>
      <c r="E56" s="425" t="str">
        <f>IF(E36="","",IF(ROUND(SUM(E37:E40),2)=ROUND(E36,2),"OK","Błąd sumy częściowej"))</f>
        <v/>
      </c>
    </row>
    <row r="57" spans="3:5" x14ac:dyDescent="0.25">
      <c r="C57" t="s">
        <v>1174</v>
      </c>
      <c r="D57" s="425"/>
      <c r="E57" s="425" t="str">
        <f>IF(E41="","",IF(ROUND(SUM(E42:E45),2)=ROUND(E41,2),"OK","Błąd sumy częściowej"))</f>
        <v/>
      </c>
    </row>
    <row r="59" spans="3:5" x14ac:dyDescent="0.25">
      <c r="C59" s="15" t="s">
        <v>1908</v>
      </c>
      <c r="D59" s="425" t="str">
        <f>IF(COUNTBLANK(F6:F45)=40,"",IF(AND(COUNTIF(F6:F45,"Weryfikacja wiersza OK")=40,COUNTIF(D48:E57,"OK")=10),"Arkusz jest zwalidowany poprawnie","Arkusz jest niepoprawny"))</f>
        <v/>
      </c>
    </row>
  </sheetData>
  <sheetProtection algorithmName="SHA-512" hashValue="thBBRKcQV+hVjmqr4epcveayPVtrhSS54LbqOcoCS8oZb+y+Pi10GhMfvWv+3AoaE8s6PsFDLrmJvO1h7IK2sA==" saltValue="mZ8H8RGcdNH+U8/W6jtDxQ==" spinCount="100000" sheet="1" objects="1" scenarios="1" formatColumns="0" formatRows="0"/>
  <mergeCells count="1">
    <mergeCell ref="B4:C5"/>
  </mergeCells>
  <conditionalFormatting sqref="G6:G45">
    <cfRule type="containsText" dxfId="45" priority="4" operator="containsText" text="Weryfikacja bieżącego wiersza: OK">
      <formula>NOT(ISERROR(SEARCH("Weryfikacja bieżącego wiersza: OK",G6)))</formula>
    </cfRule>
  </conditionalFormatting>
  <conditionalFormatting sqref="D48:E57">
    <cfRule type="containsText" dxfId="44" priority="3" operator="containsText" text="OK">
      <formula>NOT(ISERROR(SEARCH("OK",D48)))</formula>
    </cfRule>
  </conditionalFormatting>
  <conditionalFormatting sqref="F6:F45">
    <cfRule type="containsText" dxfId="43" priority="2" operator="containsText" text="Weryfikacja wiersza OK">
      <formula>NOT(ISERROR(SEARCH("Weryfikacja wiersza OK",F6)))</formula>
    </cfRule>
  </conditionalFormatting>
  <conditionalFormatting sqref="D59">
    <cfRule type="containsText" dxfId="42" priority="1" operator="containsText" text="Arkusz jest zwalidowany poprawnie">
      <formula>NOT(ISERROR(SEARCH("Arkusz jest zwalidowany poprawnie",D59)))</formula>
    </cfRule>
  </conditionalFormatting>
  <pageMargins left="0.7" right="0.7" top="0.75" bottom="0.75" header="0.3" footer="0.3"/>
  <ignoredErrors>
    <ignoredError sqref="E55:E56 E52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3"/>
  <sheetViews>
    <sheetView zoomScale="80" zoomScaleNormal="80" workbookViewId="0">
      <selection activeCell="D6" sqref="D6:D36"/>
    </sheetView>
  </sheetViews>
  <sheetFormatPr defaultRowHeight="15" x14ac:dyDescent="0.25"/>
  <cols>
    <col min="2" max="2" width="11.42578125" style="6" customWidth="1"/>
    <col min="3" max="3" width="67" style="6" customWidth="1"/>
    <col min="4" max="4" width="13.7109375" style="6" customWidth="1"/>
    <col min="5" max="5" width="22.140625" customWidth="1"/>
  </cols>
  <sheetData>
    <row r="1" spans="2:11" ht="15.75" x14ac:dyDescent="0.25">
      <c r="B1" s="84" t="s">
        <v>0</v>
      </c>
      <c r="D1" s="2" t="s">
        <v>1659</v>
      </c>
    </row>
    <row r="2" spans="2:11" ht="15.75" x14ac:dyDescent="0.25">
      <c r="B2" s="303" t="s">
        <v>514</v>
      </c>
    </row>
    <row r="3" spans="2:11" ht="15.75" thickBot="1" x14ac:dyDescent="0.3"/>
    <row r="4" spans="2:11" ht="30" x14ac:dyDescent="0.25">
      <c r="B4" s="862" t="s">
        <v>466</v>
      </c>
      <c r="C4" s="863"/>
      <c r="D4" s="487" t="s">
        <v>10</v>
      </c>
    </row>
    <row r="5" spans="2:11" ht="15.75" thickBot="1" x14ac:dyDescent="0.3">
      <c r="B5" s="864"/>
      <c r="C5" s="865"/>
      <c r="D5" s="488" t="s">
        <v>112</v>
      </c>
    </row>
    <row r="6" spans="2:11" x14ac:dyDescent="0.25">
      <c r="B6" s="489" t="s">
        <v>467</v>
      </c>
      <c r="C6" s="490" t="s">
        <v>468</v>
      </c>
      <c r="D6" s="719"/>
      <c r="E6" s="426" t="str">
        <f>IF(ISBLANK(D6),"",IF(ISNUMBER(D6),"Weryfikacja wiersza OK","Wartość w kolumnie a musi być liczbą"))</f>
        <v/>
      </c>
      <c r="K6" s="426"/>
    </row>
    <row r="7" spans="2:11" x14ac:dyDescent="0.25">
      <c r="B7" s="80" t="s">
        <v>469</v>
      </c>
      <c r="C7" s="491" t="s">
        <v>201</v>
      </c>
      <c r="D7" s="720"/>
      <c r="E7" s="426" t="str">
        <f>IF(ISBLANK(D7),"",IF(ISNUMBER(D7),"Weryfikacja wiersza OK","Wartość w kolumnie a musi być liczbą"))</f>
        <v/>
      </c>
    </row>
    <row r="8" spans="2:11" x14ac:dyDescent="0.25">
      <c r="B8" s="80" t="s">
        <v>470</v>
      </c>
      <c r="C8" s="491" t="s">
        <v>471</v>
      </c>
      <c r="D8" s="720"/>
      <c r="E8" s="426" t="str">
        <f>IF(ISBLANK(D8),"",IF(ISNUMBER(D8),"Weryfikacja wiersza OK","Wartość w kolumnie a musi być liczbą"))</f>
        <v/>
      </c>
    </row>
    <row r="9" spans="2:11" ht="30" x14ac:dyDescent="0.25">
      <c r="B9" s="80" t="s">
        <v>472</v>
      </c>
      <c r="C9" s="492" t="s">
        <v>473</v>
      </c>
      <c r="D9" s="720"/>
      <c r="E9" s="426" t="str">
        <f t="shared" ref="E9:E36" si="0">IF(ISBLANK(D9),"",IF(ISNUMBER(D9),"Weryfikacja wiersza OK","Wartość w kolumnie a musi być liczbą"))</f>
        <v/>
      </c>
    </row>
    <row r="10" spans="2:11" ht="30" x14ac:dyDescent="0.25">
      <c r="B10" s="80" t="s">
        <v>474</v>
      </c>
      <c r="C10" s="468" t="s">
        <v>475</v>
      </c>
      <c r="D10" s="720"/>
      <c r="E10" s="426" t="str">
        <f t="shared" si="0"/>
        <v/>
      </c>
    </row>
    <row r="11" spans="2:11" x14ac:dyDescent="0.25">
      <c r="B11" s="80" t="s">
        <v>476</v>
      </c>
      <c r="C11" s="493" t="s">
        <v>393</v>
      </c>
      <c r="D11" s="720"/>
      <c r="E11" s="426" t="str">
        <f t="shared" si="0"/>
        <v/>
      </c>
    </row>
    <row r="12" spans="2:11" x14ac:dyDescent="0.25">
      <c r="B12" s="80" t="s">
        <v>477</v>
      </c>
      <c r="C12" s="493" t="s">
        <v>198</v>
      </c>
      <c r="D12" s="720"/>
      <c r="E12" s="426" t="str">
        <f t="shared" si="0"/>
        <v/>
      </c>
    </row>
    <row r="13" spans="2:11" x14ac:dyDescent="0.25">
      <c r="B13" s="80" t="s">
        <v>478</v>
      </c>
      <c r="C13" s="493" t="s">
        <v>68</v>
      </c>
      <c r="D13" s="720"/>
      <c r="E13" s="426" t="str">
        <f t="shared" si="0"/>
        <v/>
      </c>
    </row>
    <row r="14" spans="2:11" x14ac:dyDescent="0.25">
      <c r="B14" s="80" t="s">
        <v>479</v>
      </c>
      <c r="C14" s="468" t="s">
        <v>480</v>
      </c>
      <c r="D14" s="720"/>
      <c r="E14" s="426" t="str">
        <f t="shared" si="0"/>
        <v/>
      </c>
    </row>
    <row r="15" spans="2:11" x14ac:dyDescent="0.25">
      <c r="B15" s="80" t="s">
        <v>481</v>
      </c>
      <c r="C15" s="493" t="s">
        <v>393</v>
      </c>
      <c r="D15" s="720"/>
      <c r="E15" s="426" t="str">
        <f t="shared" si="0"/>
        <v/>
      </c>
    </row>
    <row r="16" spans="2:11" x14ac:dyDescent="0.25">
      <c r="B16" s="80" t="s">
        <v>482</v>
      </c>
      <c r="C16" s="493" t="s">
        <v>198</v>
      </c>
      <c r="D16" s="720"/>
      <c r="E16" s="426" t="str">
        <f t="shared" si="0"/>
        <v/>
      </c>
    </row>
    <row r="17" spans="2:5" x14ac:dyDescent="0.25">
      <c r="B17" s="80" t="s">
        <v>483</v>
      </c>
      <c r="C17" s="493" t="s">
        <v>68</v>
      </c>
      <c r="D17" s="720"/>
      <c r="E17" s="426" t="str">
        <f t="shared" si="0"/>
        <v/>
      </c>
    </row>
    <row r="18" spans="2:5" x14ac:dyDescent="0.25">
      <c r="B18" s="80" t="s">
        <v>484</v>
      </c>
      <c r="C18" s="494" t="s">
        <v>485</v>
      </c>
      <c r="D18" s="720"/>
      <c r="E18" s="426" t="str">
        <f t="shared" si="0"/>
        <v/>
      </c>
    </row>
    <row r="19" spans="2:5" x14ac:dyDescent="0.25">
      <c r="B19" s="80" t="s">
        <v>486</v>
      </c>
      <c r="C19" s="491" t="s">
        <v>393</v>
      </c>
      <c r="D19" s="720"/>
      <c r="E19" s="426" t="str">
        <f t="shared" si="0"/>
        <v/>
      </c>
    </row>
    <row r="20" spans="2:5" x14ac:dyDescent="0.25">
      <c r="B20" s="80" t="s">
        <v>487</v>
      </c>
      <c r="C20" s="491" t="s">
        <v>198</v>
      </c>
      <c r="D20" s="720"/>
      <c r="E20" s="426" t="str">
        <f t="shared" si="0"/>
        <v/>
      </c>
    </row>
    <row r="21" spans="2:5" x14ac:dyDescent="0.25">
      <c r="B21" s="80" t="s">
        <v>488</v>
      </c>
      <c r="C21" s="491" t="s">
        <v>489</v>
      </c>
      <c r="D21" s="720"/>
      <c r="E21" s="426" t="str">
        <f t="shared" si="0"/>
        <v/>
      </c>
    </row>
    <row r="22" spans="2:5" x14ac:dyDescent="0.25">
      <c r="B22" s="80" t="s">
        <v>490</v>
      </c>
      <c r="C22" s="494" t="s">
        <v>491</v>
      </c>
      <c r="D22" s="720"/>
      <c r="E22" s="426" t="str">
        <f t="shared" si="0"/>
        <v/>
      </c>
    </row>
    <row r="23" spans="2:5" x14ac:dyDescent="0.25">
      <c r="B23" s="80" t="s">
        <v>492</v>
      </c>
      <c r="C23" s="491" t="s">
        <v>87</v>
      </c>
      <c r="D23" s="720"/>
      <c r="E23" s="426" t="str">
        <f t="shared" si="0"/>
        <v/>
      </c>
    </row>
    <row r="24" spans="2:5" x14ac:dyDescent="0.25">
      <c r="B24" s="80" t="s">
        <v>493</v>
      </c>
      <c r="C24" s="491" t="s">
        <v>198</v>
      </c>
      <c r="D24" s="720"/>
      <c r="E24" s="426" t="str">
        <f t="shared" si="0"/>
        <v/>
      </c>
    </row>
    <row r="25" spans="2:5" x14ac:dyDescent="0.25">
      <c r="B25" s="80" t="s">
        <v>494</v>
      </c>
      <c r="C25" s="491" t="s">
        <v>68</v>
      </c>
      <c r="D25" s="720"/>
      <c r="E25" s="426" t="str">
        <f t="shared" si="0"/>
        <v/>
      </c>
    </row>
    <row r="26" spans="2:5" x14ac:dyDescent="0.25">
      <c r="B26" s="80" t="s">
        <v>495</v>
      </c>
      <c r="C26" s="494" t="s">
        <v>496</v>
      </c>
      <c r="D26" s="720"/>
      <c r="E26" s="426" t="str">
        <f t="shared" si="0"/>
        <v/>
      </c>
    </row>
    <row r="27" spans="2:5" x14ac:dyDescent="0.25">
      <c r="B27" s="80" t="s">
        <v>497</v>
      </c>
      <c r="C27" s="491" t="s">
        <v>198</v>
      </c>
      <c r="D27" s="720"/>
      <c r="E27" s="426" t="str">
        <f t="shared" si="0"/>
        <v/>
      </c>
    </row>
    <row r="28" spans="2:5" x14ac:dyDescent="0.25">
      <c r="B28" s="80" t="s">
        <v>498</v>
      </c>
      <c r="C28" s="491" t="s">
        <v>68</v>
      </c>
      <c r="D28" s="720"/>
      <c r="E28" s="426" t="str">
        <f t="shared" si="0"/>
        <v/>
      </c>
    </row>
    <row r="29" spans="2:5" x14ac:dyDescent="0.25">
      <c r="B29" s="80" t="s">
        <v>499</v>
      </c>
      <c r="C29" s="494" t="s">
        <v>500</v>
      </c>
      <c r="D29" s="720"/>
      <c r="E29" s="426" t="str">
        <f t="shared" si="0"/>
        <v/>
      </c>
    </row>
    <row r="30" spans="2:5" x14ac:dyDescent="0.25">
      <c r="B30" s="80" t="s">
        <v>501</v>
      </c>
      <c r="C30" s="494" t="s">
        <v>502</v>
      </c>
      <c r="D30" s="720"/>
      <c r="E30" s="426" t="str">
        <f t="shared" si="0"/>
        <v/>
      </c>
    </row>
    <row r="31" spans="2:5" x14ac:dyDescent="0.25">
      <c r="B31" s="80" t="s">
        <v>503</v>
      </c>
      <c r="C31" s="494" t="s">
        <v>504</v>
      </c>
      <c r="D31" s="720"/>
      <c r="E31" s="426" t="str">
        <f t="shared" si="0"/>
        <v/>
      </c>
    </row>
    <row r="32" spans="2:5" x14ac:dyDescent="0.25">
      <c r="B32" s="80" t="s">
        <v>505</v>
      </c>
      <c r="C32" s="491" t="s">
        <v>506</v>
      </c>
      <c r="D32" s="720"/>
      <c r="E32" s="426" t="str">
        <f t="shared" si="0"/>
        <v/>
      </c>
    </row>
    <row r="33" spans="2:5" x14ac:dyDescent="0.25">
      <c r="B33" s="80" t="s">
        <v>507</v>
      </c>
      <c r="C33" s="491" t="s">
        <v>508</v>
      </c>
      <c r="D33" s="720"/>
      <c r="E33" s="426" t="str">
        <f t="shared" si="0"/>
        <v/>
      </c>
    </row>
    <row r="34" spans="2:5" x14ac:dyDescent="0.25">
      <c r="B34" s="80" t="s">
        <v>509</v>
      </c>
      <c r="C34" s="494" t="s">
        <v>510</v>
      </c>
      <c r="D34" s="720"/>
      <c r="E34" s="426" t="str">
        <f t="shared" si="0"/>
        <v/>
      </c>
    </row>
    <row r="35" spans="2:5" x14ac:dyDescent="0.25">
      <c r="B35" s="80" t="s">
        <v>511</v>
      </c>
      <c r="C35" s="491" t="s">
        <v>512</v>
      </c>
      <c r="D35" s="720"/>
      <c r="E35" s="426" t="str">
        <f t="shared" si="0"/>
        <v/>
      </c>
    </row>
    <row r="36" spans="2:5" ht="15.75" thickBot="1" x14ac:dyDescent="0.3">
      <c r="B36" s="495" t="s">
        <v>513</v>
      </c>
      <c r="C36" s="496" t="s">
        <v>108</v>
      </c>
      <c r="D36" s="721"/>
      <c r="E36" s="426" t="str">
        <f t="shared" si="0"/>
        <v/>
      </c>
    </row>
    <row r="38" spans="2:5" x14ac:dyDescent="0.25">
      <c r="B38"/>
      <c r="C38" s="2" t="s">
        <v>1885</v>
      </c>
      <c r="D38"/>
    </row>
    <row r="39" spans="2:5" x14ac:dyDescent="0.25">
      <c r="B39"/>
      <c r="C39" t="s">
        <v>467</v>
      </c>
      <c r="D39" s="425" t="str">
        <f>IF(D6="","",IF(ROUND(SUM(D7:D8),2)=ROUND(BA02.1._A,2),"OK","Błąd sumy częściowej"))</f>
        <v/>
      </c>
    </row>
    <row r="40" spans="2:5" x14ac:dyDescent="0.25">
      <c r="B40"/>
      <c r="C40" t="s">
        <v>472</v>
      </c>
      <c r="D40" s="425" t="str">
        <f>IF(D9="","",IF(ROUND(SUM(D10, D14),2)=ROUND(BA02.2._A,2),"OK","Błąd sumy częściowej"))</f>
        <v/>
      </c>
      <c r="E40" s="425"/>
    </row>
    <row r="41" spans="2:5" x14ac:dyDescent="0.25">
      <c r="B41"/>
      <c r="C41" t="s">
        <v>474</v>
      </c>
      <c r="D41" s="425" t="str">
        <f>IF(D10="","",IF(ROUND(SUM(D11:D13),2)=ROUND(D10,2),"OK","Błąd sumy częściowej"))</f>
        <v/>
      </c>
      <c r="E41" s="425"/>
    </row>
    <row r="42" spans="2:5" x14ac:dyDescent="0.25">
      <c r="B42"/>
      <c r="C42" t="s">
        <v>479</v>
      </c>
      <c r="D42" s="425" t="str">
        <f>IF(D14="","",IF(ROUND(SUM(D15:D17),2)=ROUND(D14,2),"OK","Błąd sumy częściowej"))</f>
        <v/>
      </c>
      <c r="E42" s="425"/>
    </row>
    <row r="43" spans="2:5" x14ac:dyDescent="0.25">
      <c r="B43"/>
      <c r="C43" t="s">
        <v>484</v>
      </c>
      <c r="D43" s="425" t="str">
        <f>IF(D18="","",IF(ROUND(SUM(D19:D21),2)=ROUND(D18,2),"OK","Błąd sumy częściowej"))</f>
        <v/>
      </c>
      <c r="E43" s="425"/>
    </row>
    <row r="44" spans="2:5" x14ac:dyDescent="0.25">
      <c r="B44"/>
      <c r="C44" t="s">
        <v>490</v>
      </c>
      <c r="D44" s="425" t="str">
        <f>IF(D22="","",IF(ROUND(SUM(D23:D25),2)=ROUND(D22,2),"OK","Błąd sumy częściowej"))</f>
        <v/>
      </c>
      <c r="E44" s="425"/>
    </row>
    <row r="45" spans="2:5" x14ac:dyDescent="0.25">
      <c r="B45"/>
      <c r="C45" t="s">
        <v>495</v>
      </c>
      <c r="D45" s="425" t="str">
        <f>IF(D26="","",IF(ROUND(SUM(D27:D28),2)=ROUND(D26,2),"OK","Błąd sumy częściowej"))</f>
        <v/>
      </c>
      <c r="E45" s="425"/>
    </row>
    <row r="46" spans="2:5" x14ac:dyDescent="0.25">
      <c r="B46"/>
      <c r="C46" t="s">
        <v>503</v>
      </c>
      <c r="D46" s="425" t="str">
        <f>IF(D31="","",IF(ROUND(SUM(D32:D33),2)=ROUND(D31,2),"OK","Błąd sumy częściowej"))</f>
        <v/>
      </c>
      <c r="E46" s="425"/>
    </row>
    <row r="47" spans="2:5" x14ac:dyDescent="0.25">
      <c r="B47"/>
      <c r="C47" t="s">
        <v>513</v>
      </c>
      <c r="D47" s="425" t="str">
        <f>IF(D36="","",IF(ROUND(SUM(D6,D9,D18,D22,D26,D29,D30,D31,D34),2)=ROUND(BA02.10._A,2),"OK","Błąd sumy częściowej"))</f>
        <v/>
      </c>
      <c r="E47" s="425"/>
    </row>
    <row r="48" spans="2:5" x14ac:dyDescent="0.25">
      <c r="B48"/>
      <c r="C48"/>
      <c r="D48"/>
    </row>
    <row r="49" spans="2:4" x14ac:dyDescent="0.25">
      <c r="B49"/>
      <c r="C49" s="15" t="s">
        <v>1908</v>
      </c>
      <c r="D49" s="425" t="str">
        <f>IF(COUNTBLANK(E6:E36)=31,"",IF(AND(COUNTIF(E6:E36,"Weryfikacja wiersza OK")=31,COUNTIF(D39:D47,"OK")=9),"Arkusz jest zwalidowany poprawnie","Arkusz jest niepoprawny"))</f>
        <v/>
      </c>
    </row>
    <row r="50" spans="2:4" x14ac:dyDescent="0.25">
      <c r="C50"/>
      <c r="D50"/>
    </row>
    <row r="51" spans="2:4" x14ac:dyDescent="0.25">
      <c r="C51"/>
      <c r="D51"/>
    </row>
    <row r="52" spans="2:4" x14ac:dyDescent="0.25">
      <c r="C52"/>
      <c r="D52"/>
    </row>
    <row r="53" spans="2:4" x14ac:dyDescent="0.25">
      <c r="C53"/>
      <c r="D53"/>
    </row>
  </sheetData>
  <sheetProtection algorithmName="SHA-512" hashValue="sZk2UglF181FldllJnP9kjjlap2Y2cYJKCZgbTeNEK/Zjbhb9htjbirJLYCPj5F+NS+ABNW2757aqVS07M6apg==" saltValue="12fdoz5V30f88DApdiwaug==" spinCount="100000" sheet="1" objects="1" scenarios="1" formatColumns="0" formatRows="0"/>
  <mergeCells count="1">
    <mergeCell ref="B4:C5"/>
  </mergeCells>
  <conditionalFormatting sqref="E6">
    <cfRule type="containsText" dxfId="213" priority="5" operator="containsText" text="Weryfikacja wiersza OK">
      <formula>NOT(ISERROR(SEARCH("Weryfikacja wiersza OK",E6)))</formula>
    </cfRule>
  </conditionalFormatting>
  <conditionalFormatting sqref="E7:E36">
    <cfRule type="containsText" dxfId="212" priority="4" operator="containsText" text="Weryfikacja wiersza OK">
      <formula>NOT(ISERROR(SEARCH("Weryfikacja wiersza OK",E7)))</formula>
    </cfRule>
  </conditionalFormatting>
  <conditionalFormatting sqref="D39">
    <cfRule type="containsText" dxfId="211" priority="3" operator="containsText" text="OK">
      <formula>NOT(ISERROR(SEARCH("OK",D39)))</formula>
    </cfRule>
  </conditionalFormatting>
  <conditionalFormatting sqref="D40:E47">
    <cfRule type="containsText" dxfId="210" priority="2" operator="containsText" text="OK">
      <formula>NOT(ISERROR(SEARCH("OK",D40)))</formula>
    </cfRule>
  </conditionalFormatting>
  <conditionalFormatting sqref="D49">
    <cfRule type="containsText" dxfId="209" priority="1" operator="containsText" text="Arkusz jest zwalidowany poprawnie">
      <formula>NOT(ISERROR(SEARCH("Arkusz jest zwalidowany poprawnie",D49)))</formula>
    </cfRule>
  </conditionalFormatting>
  <pageMargins left="0.7" right="0.7" top="0.75" bottom="0.75" header="0.3" footer="0.3"/>
  <pageSetup paperSize="9" orientation="portrait" r:id="rId1"/>
  <ignoredErrors>
    <ignoredError sqref="D42" formulaRange="1"/>
  </ignoredError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D21"/>
  <sheetViews>
    <sheetView topLeftCell="A4" workbookViewId="0">
      <selection activeCell="D7" sqref="D7:AC16"/>
    </sheetView>
  </sheetViews>
  <sheetFormatPr defaultRowHeight="15" x14ac:dyDescent="0.25"/>
  <cols>
    <col min="2" max="2" width="9.42578125" customWidth="1"/>
    <col min="3" max="3" width="39.140625" customWidth="1"/>
    <col min="4" max="6" width="5.85546875" customWidth="1"/>
    <col min="7" max="7" width="9" customWidth="1"/>
    <col min="8" max="8" width="5.85546875" customWidth="1"/>
    <col min="9" max="9" width="6.140625" customWidth="1"/>
    <col min="10" max="29" width="5.85546875" customWidth="1"/>
    <col min="30" max="30" width="47" customWidth="1"/>
    <col min="31" max="37" width="5.85546875" customWidth="1"/>
  </cols>
  <sheetData>
    <row r="1" spans="2:30" ht="15.75" x14ac:dyDescent="0.25">
      <c r="B1" s="1" t="s">
        <v>0</v>
      </c>
      <c r="O1" s="2" t="s">
        <v>1659</v>
      </c>
    </row>
    <row r="2" spans="2:30" x14ac:dyDescent="0.25">
      <c r="B2" s="384" t="s">
        <v>1705</v>
      </c>
      <c r="C2" s="384"/>
      <c r="D2" s="384"/>
      <c r="E2" s="384"/>
      <c r="F2" s="384"/>
      <c r="G2" s="384"/>
      <c r="H2" s="384"/>
      <c r="I2" s="384"/>
      <c r="J2" s="384"/>
      <c r="K2" s="384"/>
      <c r="L2" s="384"/>
      <c r="M2" s="384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</row>
    <row r="3" spans="2:30" ht="15.75" thickBot="1" x14ac:dyDescent="0.3">
      <c r="B3" s="6"/>
      <c r="C3" s="6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6"/>
      <c r="U3" s="6"/>
      <c r="V3" s="6"/>
      <c r="W3" s="6"/>
      <c r="X3" s="6"/>
      <c r="Y3" s="6"/>
      <c r="Z3" s="6"/>
      <c r="AA3" s="6"/>
      <c r="AB3" s="6"/>
      <c r="AC3" s="6"/>
      <c r="AD3" s="6"/>
    </row>
    <row r="4" spans="2:30" ht="18.75" customHeight="1" thickBot="1" x14ac:dyDescent="0.3">
      <c r="B4" s="1036"/>
      <c r="C4" s="1037"/>
      <c r="D4" s="920" t="s">
        <v>31</v>
      </c>
      <c r="E4" s="1042"/>
      <c r="F4" s="1042"/>
      <c r="G4" s="1042"/>
      <c r="H4" s="1042"/>
      <c r="I4" s="921"/>
      <c r="J4" s="951" t="s">
        <v>32</v>
      </c>
      <c r="K4" s="951"/>
      <c r="L4" s="951"/>
      <c r="M4" s="951"/>
      <c r="N4" s="951"/>
      <c r="O4" s="920" t="s">
        <v>33</v>
      </c>
      <c r="P4" s="1042"/>
      <c r="Q4" s="1042"/>
      <c r="R4" s="1042"/>
      <c r="S4" s="921"/>
      <c r="T4" s="951" t="s">
        <v>34</v>
      </c>
      <c r="U4" s="951"/>
      <c r="V4" s="951"/>
      <c r="W4" s="951"/>
      <c r="X4" s="951"/>
      <c r="Y4" s="950" t="s">
        <v>35</v>
      </c>
      <c r="Z4" s="951"/>
      <c r="AA4" s="951"/>
      <c r="AB4" s="951"/>
      <c r="AC4" s="952"/>
      <c r="AD4" s="6"/>
    </row>
    <row r="5" spans="2:30" ht="131.25" customHeight="1" thickBot="1" x14ac:dyDescent="0.3">
      <c r="B5" s="1038"/>
      <c r="C5" s="1039"/>
      <c r="D5" s="33" t="s">
        <v>81</v>
      </c>
      <c r="E5" s="34" t="s">
        <v>84</v>
      </c>
      <c r="F5" s="36" t="s">
        <v>87</v>
      </c>
      <c r="G5" s="36" t="s">
        <v>88</v>
      </c>
      <c r="H5" s="34" t="s">
        <v>82</v>
      </c>
      <c r="I5" s="35" t="s">
        <v>89</v>
      </c>
      <c r="J5" s="33" t="s">
        <v>81</v>
      </c>
      <c r="K5" s="34" t="s">
        <v>84</v>
      </c>
      <c r="L5" s="36" t="s">
        <v>87</v>
      </c>
      <c r="M5" s="34" t="s">
        <v>82</v>
      </c>
      <c r="N5" s="35" t="s">
        <v>22</v>
      </c>
      <c r="O5" s="33" t="s">
        <v>81</v>
      </c>
      <c r="P5" s="34" t="s">
        <v>84</v>
      </c>
      <c r="Q5" s="36" t="s">
        <v>87</v>
      </c>
      <c r="R5" s="34" t="s">
        <v>82</v>
      </c>
      <c r="S5" s="35" t="s">
        <v>22</v>
      </c>
      <c r="T5" s="33" t="s">
        <v>81</v>
      </c>
      <c r="U5" s="34" t="s">
        <v>84</v>
      </c>
      <c r="V5" s="36" t="s">
        <v>87</v>
      </c>
      <c r="W5" s="34" t="s">
        <v>82</v>
      </c>
      <c r="X5" s="35" t="s">
        <v>22</v>
      </c>
      <c r="Y5" s="33" t="s">
        <v>81</v>
      </c>
      <c r="Z5" s="34" t="s">
        <v>84</v>
      </c>
      <c r="AA5" s="36" t="s">
        <v>87</v>
      </c>
      <c r="AB5" s="34" t="s">
        <v>82</v>
      </c>
      <c r="AC5" s="35" t="s">
        <v>22</v>
      </c>
      <c r="AD5" s="6"/>
    </row>
    <row r="6" spans="2:30" ht="18" customHeight="1" thickBot="1" x14ac:dyDescent="0.3">
      <c r="B6" s="1040"/>
      <c r="C6" s="1041"/>
      <c r="D6" s="22" t="s">
        <v>112</v>
      </c>
      <c r="E6" s="13" t="s">
        <v>113</v>
      </c>
      <c r="F6" s="13" t="s">
        <v>114</v>
      </c>
      <c r="G6" s="13" t="s">
        <v>115</v>
      </c>
      <c r="H6" s="13" t="s">
        <v>120</v>
      </c>
      <c r="I6" s="23" t="s">
        <v>116</v>
      </c>
      <c r="J6" s="22" t="s">
        <v>172</v>
      </c>
      <c r="K6" s="14" t="s">
        <v>173</v>
      </c>
      <c r="L6" s="13" t="s">
        <v>174</v>
      </c>
      <c r="M6" s="13" t="s">
        <v>175</v>
      </c>
      <c r="N6" s="23" t="s">
        <v>176</v>
      </c>
      <c r="O6" s="22" t="s">
        <v>177</v>
      </c>
      <c r="P6" s="14" t="s">
        <v>178</v>
      </c>
      <c r="Q6" s="13" t="s">
        <v>179</v>
      </c>
      <c r="R6" s="13" t="s">
        <v>180</v>
      </c>
      <c r="S6" s="23" t="s">
        <v>181</v>
      </c>
      <c r="T6" s="22" t="s">
        <v>182</v>
      </c>
      <c r="U6" s="14" t="s">
        <v>183</v>
      </c>
      <c r="V6" s="13" t="s">
        <v>184</v>
      </c>
      <c r="W6" s="13" t="s">
        <v>185</v>
      </c>
      <c r="X6" s="23" t="s">
        <v>186</v>
      </c>
      <c r="Y6" s="22" t="s">
        <v>187</v>
      </c>
      <c r="Z6" s="14" t="s">
        <v>188</v>
      </c>
      <c r="AA6" s="13" t="s">
        <v>189</v>
      </c>
      <c r="AB6" s="13" t="s">
        <v>121</v>
      </c>
      <c r="AC6" s="24" t="s">
        <v>190</v>
      </c>
      <c r="AD6" s="6"/>
    </row>
    <row r="7" spans="2:30" ht="21.75" customHeight="1" x14ac:dyDescent="0.25">
      <c r="B7" s="45" t="s">
        <v>162</v>
      </c>
      <c r="C7" s="37" t="s">
        <v>43</v>
      </c>
      <c r="D7" s="116"/>
      <c r="E7" s="117"/>
      <c r="F7" s="117"/>
      <c r="G7" s="126"/>
      <c r="H7" s="117"/>
      <c r="I7" s="109"/>
      <c r="J7" s="116"/>
      <c r="K7" s="117"/>
      <c r="L7" s="117"/>
      <c r="M7" s="126"/>
      <c r="N7" s="117"/>
      <c r="O7" s="116"/>
      <c r="P7" s="117"/>
      <c r="Q7" s="117"/>
      <c r="R7" s="126"/>
      <c r="S7" s="117"/>
      <c r="T7" s="116"/>
      <c r="U7" s="117"/>
      <c r="V7" s="117"/>
      <c r="W7" s="126"/>
      <c r="X7" s="117"/>
      <c r="Y7" s="116"/>
      <c r="Z7" s="117"/>
      <c r="AA7" s="117"/>
      <c r="AB7" s="126"/>
      <c r="AC7" s="118"/>
      <c r="AD7" s="111" t="str">
        <f>IF(COUNTBLANK(D7:AC7)=26,"",IF(COUNTBLANK(D7:AC7)=0, "Weryfikacja wiersza OK", "Należy wypełnić wszystkie pola w bieżącym wierszu"))</f>
        <v/>
      </c>
    </row>
    <row r="8" spans="2:30" ht="17.25" customHeight="1" x14ac:dyDescent="0.25">
      <c r="B8" s="45" t="s">
        <v>163</v>
      </c>
      <c r="C8" s="21" t="s">
        <v>44</v>
      </c>
      <c r="D8" s="106"/>
      <c r="E8" s="107"/>
      <c r="F8" s="107"/>
      <c r="G8" s="108"/>
      <c r="H8" s="107"/>
      <c r="I8" s="109"/>
      <c r="J8" s="106"/>
      <c r="K8" s="107"/>
      <c r="L8" s="107"/>
      <c r="M8" s="108"/>
      <c r="N8" s="107"/>
      <c r="O8" s="106"/>
      <c r="P8" s="107"/>
      <c r="Q8" s="107"/>
      <c r="R8" s="108"/>
      <c r="S8" s="107"/>
      <c r="T8" s="106"/>
      <c r="U8" s="107"/>
      <c r="V8" s="107"/>
      <c r="W8" s="108"/>
      <c r="X8" s="107"/>
      <c r="Y8" s="106"/>
      <c r="Z8" s="107"/>
      <c r="AA8" s="107"/>
      <c r="AB8" s="108"/>
      <c r="AC8" s="119"/>
      <c r="AD8" s="111" t="str">
        <f t="shared" ref="AD8:AD16" si="0">IF(COUNTBLANK(D8:AC8)=26,"",IF(COUNTBLANK(D8:AC8)=0, "Weryfikacja wiersza OK", "Należy wypełnić wszystkie pola w bieżącym wierszu"))</f>
        <v/>
      </c>
    </row>
    <row r="9" spans="2:30" ht="21.75" customHeight="1" x14ac:dyDescent="0.25">
      <c r="B9" s="45" t="s">
        <v>164</v>
      </c>
      <c r="C9" s="21" t="s">
        <v>45</v>
      </c>
      <c r="D9" s="106"/>
      <c r="E9" s="107"/>
      <c r="F9" s="107"/>
      <c r="G9" s="108"/>
      <c r="H9" s="107"/>
      <c r="I9" s="109"/>
      <c r="J9" s="106"/>
      <c r="K9" s="107"/>
      <c r="L9" s="107"/>
      <c r="M9" s="108"/>
      <c r="N9" s="107"/>
      <c r="O9" s="106"/>
      <c r="P9" s="107"/>
      <c r="Q9" s="107"/>
      <c r="R9" s="108"/>
      <c r="S9" s="107"/>
      <c r="T9" s="106"/>
      <c r="U9" s="107"/>
      <c r="V9" s="107"/>
      <c r="W9" s="108"/>
      <c r="X9" s="107"/>
      <c r="Y9" s="106"/>
      <c r="Z9" s="107"/>
      <c r="AA9" s="107"/>
      <c r="AB9" s="108"/>
      <c r="AC9" s="119"/>
      <c r="AD9" s="111" t="str">
        <f t="shared" si="0"/>
        <v/>
      </c>
    </row>
    <row r="10" spans="2:30" ht="21.75" customHeight="1" x14ac:dyDescent="0.25">
      <c r="B10" s="45" t="s">
        <v>165</v>
      </c>
      <c r="C10" s="21" t="s">
        <v>46</v>
      </c>
      <c r="D10" s="106"/>
      <c r="E10" s="107"/>
      <c r="F10" s="107"/>
      <c r="G10" s="108"/>
      <c r="H10" s="107"/>
      <c r="I10" s="109"/>
      <c r="J10" s="106"/>
      <c r="K10" s="107"/>
      <c r="L10" s="107"/>
      <c r="M10" s="108"/>
      <c r="N10" s="107"/>
      <c r="O10" s="106"/>
      <c r="P10" s="107"/>
      <c r="Q10" s="107"/>
      <c r="R10" s="108"/>
      <c r="S10" s="107"/>
      <c r="T10" s="106"/>
      <c r="U10" s="107"/>
      <c r="V10" s="107"/>
      <c r="W10" s="108"/>
      <c r="X10" s="107"/>
      <c r="Y10" s="106"/>
      <c r="Z10" s="107"/>
      <c r="AA10" s="107"/>
      <c r="AB10" s="108"/>
      <c r="AC10" s="119"/>
      <c r="AD10" s="111" t="str">
        <f t="shared" si="0"/>
        <v/>
      </c>
    </row>
    <row r="11" spans="2:30" ht="21.75" customHeight="1" x14ac:dyDescent="0.25">
      <c r="B11" s="45" t="s">
        <v>166</v>
      </c>
      <c r="C11" s="21" t="s">
        <v>48</v>
      </c>
      <c r="D11" s="106"/>
      <c r="E11" s="107"/>
      <c r="F11" s="107"/>
      <c r="G11" s="108"/>
      <c r="H11" s="107"/>
      <c r="I11" s="109"/>
      <c r="J11" s="106"/>
      <c r="K11" s="107"/>
      <c r="L11" s="107"/>
      <c r="M11" s="108"/>
      <c r="N11" s="107"/>
      <c r="O11" s="106"/>
      <c r="P11" s="107"/>
      <c r="Q11" s="107"/>
      <c r="R11" s="108"/>
      <c r="S11" s="107"/>
      <c r="T11" s="106"/>
      <c r="U11" s="107"/>
      <c r="V11" s="107"/>
      <c r="W11" s="108"/>
      <c r="X11" s="107"/>
      <c r="Y11" s="106"/>
      <c r="Z11" s="107"/>
      <c r="AA11" s="107"/>
      <c r="AB11" s="108"/>
      <c r="AC11" s="119"/>
      <c r="AD11" s="111" t="str">
        <f t="shared" si="0"/>
        <v/>
      </c>
    </row>
    <row r="12" spans="2:30" ht="31.5" customHeight="1" x14ac:dyDescent="0.25">
      <c r="B12" s="45" t="s">
        <v>167</v>
      </c>
      <c r="C12" s="21" t="s">
        <v>47</v>
      </c>
      <c r="D12" s="106"/>
      <c r="E12" s="107"/>
      <c r="F12" s="107"/>
      <c r="G12" s="108"/>
      <c r="H12" s="107"/>
      <c r="I12" s="109"/>
      <c r="J12" s="106"/>
      <c r="K12" s="107"/>
      <c r="L12" s="107"/>
      <c r="M12" s="108"/>
      <c r="N12" s="107"/>
      <c r="O12" s="106"/>
      <c r="P12" s="107"/>
      <c r="Q12" s="107"/>
      <c r="R12" s="108"/>
      <c r="S12" s="107"/>
      <c r="T12" s="106"/>
      <c r="U12" s="107"/>
      <c r="V12" s="107"/>
      <c r="W12" s="108"/>
      <c r="X12" s="107"/>
      <c r="Y12" s="106"/>
      <c r="Z12" s="107"/>
      <c r="AA12" s="107"/>
      <c r="AB12" s="108"/>
      <c r="AC12" s="119"/>
      <c r="AD12" s="111" t="str">
        <f t="shared" si="0"/>
        <v/>
      </c>
    </row>
    <row r="13" spans="2:30" ht="27" customHeight="1" x14ac:dyDescent="0.25">
      <c r="B13" s="45" t="s">
        <v>168</v>
      </c>
      <c r="C13" s="21" t="s">
        <v>36</v>
      </c>
      <c r="D13" s="106"/>
      <c r="E13" s="107"/>
      <c r="F13" s="107"/>
      <c r="G13" s="108"/>
      <c r="H13" s="107"/>
      <c r="I13" s="109"/>
      <c r="J13" s="106"/>
      <c r="K13" s="107"/>
      <c r="L13" s="107"/>
      <c r="M13" s="108"/>
      <c r="N13" s="107"/>
      <c r="O13" s="106"/>
      <c r="P13" s="107"/>
      <c r="Q13" s="107"/>
      <c r="R13" s="108"/>
      <c r="S13" s="107"/>
      <c r="T13" s="106"/>
      <c r="U13" s="107"/>
      <c r="V13" s="107"/>
      <c r="W13" s="108"/>
      <c r="X13" s="107"/>
      <c r="Y13" s="106"/>
      <c r="Z13" s="107"/>
      <c r="AA13" s="107"/>
      <c r="AB13" s="108"/>
      <c r="AC13" s="119"/>
      <c r="AD13" s="111" t="str">
        <f t="shared" si="0"/>
        <v/>
      </c>
    </row>
    <row r="14" spans="2:30" ht="27" customHeight="1" x14ac:dyDescent="0.25">
      <c r="B14" s="45" t="s">
        <v>169</v>
      </c>
      <c r="C14" s="21" t="s">
        <v>213</v>
      </c>
      <c r="D14" s="106"/>
      <c r="E14" s="107"/>
      <c r="F14" s="107"/>
      <c r="G14" s="108"/>
      <c r="H14" s="107"/>
      <c r="I14" s="109"/>
      <c r="J14" s="106"/>
      <c r="K14" s="107"/>
      <c r="L14" s="107"/>
      <c r="M14" s="108"/>
      <c r="N14" s="107"/>
      <c r="O14" s="106"/>
      <c r="P14" s="107"/>
      <c r="Q14" s="107"/>
      <c r="R14" s="108"/>
      <c r="S14" s="107"/>
      <c r="T14" s="106"/>
      <c r="U14" s="107"/>
      <c r="V14" s="107"/>
      <c r="W14" s="108"/>
      <c r="X14" s="107"/>
      <c r="Y14" s="106"/>
      <c r="Z14" s="107"/>
      <c r="AA14" s="107"/>
      <c r="AB14" s="108"/>
      <c r="AC14" s="119"/>
      <c r="AD14" s="111" t="str">
        <f t="shared" si="0"/>
        <v/>
      </c>
    </row>
    <row r="15" spans="2:30" ht="21.75" customHeight="1" thickBot="1" x14ac:dyDescent="0.3">
      <c r="B15" s="45" t="s">
        <v>170</v>
      </c>
      <c r="C15" s="38" t="s">
        <v>22</v>
      </c>
      <c r="D15" s="106"/>
      <c r="E15" s="107"/>
      <c r="F15" s="107"/>
      <c r="G15" s="108"/>
      <c r="H15" s="107"/>
      <c r="I15" s="109"/>
      <c r="J15" s="106"/>
      <c r="K15" s="107"/>
      <c r="L15" s="107"/>
      <c r="M15" s="108"/>
      <c r="N15" s="107"/>
      <c r="O15" s="106"/>
      <c r="P15" s="107"/>
      <c r="Q15" s="107"/>
      <c r="R15" s="108"/>
      <c r="S15" s="107"/>
      <c r="T15" s="106"/>
      <c r="U15" s="107"/>
      <c r="V15" s="107"/>
      <c r="W15" s="108"/>
      <c r="X15" s="107"/>
      <c r="Y15" s="106"/>
      <c r="Z15" s="107"/>
      <c r="AA15" s="107"/>
      <c r="AB15" s="108"/>
      <c r="AC15" s="119"/>
      <c r="AD15" s="111" t="str">
        <f t="shared" si="0"/>
        <v/>
      </c>
    </row>
    <row r="16" spans="2:30" ht="21.75" customHeight="1" thickBot="1" x14ac:dyDescent="0.3">
      <c r="B16" s="46" t="s">
        <v>171</v>
      </c>
      <c r="C16" s="38" t="s">
        <v>21</v>
      </c>
      <c r="D16" s="100"/>
      <c r="E16" s="102"/>
      <c r="F16" s="102"/>
      <c r="G16" s="101"/>
      <c r="H16" s="102"/>
      <c r="I16" s="103"/>
      <c r="J16" s="100"/>
      <c r="K16" s="102"/>
      <c r="L16" s="102"/>
      <c r="M16" s="101"/>
      <c r="N16" s="102"/>
      <c r="O16" s="100"/>
      <c r="P16" s="102"/>
      <c r="Q16" s="102"/>
      <c r="R16" s="101"/>
      <c r="S16" s="102"/>
      <c r="T16" s="100"/>
      <c r="U16" s="102"/>
      <c r="V16" s="102"/>
      <c r="W16" s="101"/>
      <c r="X16" s="102"/>
      <c r="Y16" s="100"/>
      <c r="Z16" s="102"/>
      <c r="AA16" s="102"/>
      <c r="AB16" s="101"/>
      <c r="AC16" s="103"/>
      <c r="AD16" s="111" t="str">
        <f t="shared" si="0"/>
        <v/>
      </c>
    </row>
    <row r="17" spans="2:29" ht="42.75" customHeight="1" x14ac:dyDescent="0.2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</row>
    <row r="18" spans="2:29" ht="42.75" customHeight="1" x14ac:dyDescent="0.25">
      <c r="B18" s="4"/>
      <c r="C18" s="2" t="s">
        <v>1885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</row>
    <row r="19" spans="2:29" ht="42.75" customHeight="1" x14ac:dyDescent="0.25">
      <c r="C19" s="124" t="s">
        <v>222</v>
      </c>
      <c r="D19" s="111" t="str">
        <f>IF(COUNTBLANK(D7:D16)=10,"",IF(D16=SUM(D7:D15),"OK","Błąd"))</f>
        <v/>
      </c>
      <c r="E19" s="111" t="str">
        <f t="shared" ref="E19:AC19" si="1">IF(COUNTBLANK(E7:E16)=10,"",IF(E16=SUM(E7:E15),"OK","Błąd"))</f>
        <v/>
      </c>
      <c r="F19" s="111" t="str">
        <f t="shared" si="1"/>
        <v/>
      </c>
      <c r="G19" s="111" t="str">
        <f t="shared" si="1"/>
        <v/>
      </c>
      <c r="H19" s="111" t="str">
        <f t="shared" si="1"/>
        <v/>
      </c>
      <c r="I19" s="111" t="str">
        <f t="shared" si="1"/>
        <v/>
      </c>
      <c r="J19" s="111" t="str">
        <f t="shared" si="1"/>
        <v/>
      </c>
      <c r="K19" s="111" t="str">
        <f t="shared" si="1"/>
        <v/>
      </c>
      <c r="L19" s="111" t="str">
        <f t="shared" si="1"/>
        <v/>
      </c>
      <c r="M19" s="111" t="str">
        <f t="shared" si="1"/>
        <v/>
      </c>
      <c r="N19" s="111" t="str">
        <f t="shared" si="1"/>
        <v/>
      </c>
      <c r="O19" s="111" t="str">
        <f t="shared" si="1"/>
        <v/>
      </c>
      <c r="P19" s="111" t="str">
        <f t="shared" si="1"/>
        <v/>
      </c>
      <c r="Q19" s="111" t="str">
        <f t="shared" si="1"/>
        <v/>
      </c>
      <c r="R19" s="111" t="str">
        <f t="shared" si="1"/>
        <v/>
      </c>
      <c r="S19" s="111" t="str">
        <f t="shared" si="1"/>
        <v/>
      </c>
      <c r="T19" s="111" t="str">
        <f t="shared" si="1"/>
        <v/>
      </c>
      <c r="U19" s="111" t="str">
        <f t="shared" si="1"/>
        <v/>
      </c>
      <c r="V19" s="111" t="str">
        <f t="shared" si="1"/>
        <v/>
      </c>
      <c r="W19" s="111" t="str">
        <f t="shared" si="1"/>
        <v/>
      </c>
      <c r="X19" s="111" t="str">
        <f t="shared" si="1"/>
        <v/>
      </c>
      <c r="Y19" s="111" t="str">
        <f t="shared" si="1"/>
        <v/>
      </c>
      <c r="Z19" s="111" t="str">
        <f t="shared" si="1"/>
        <v/>
      </c>
      <c r="AA19" s="111" t="str">
        <f t="shared" si="1"/>
        <v/>
      </c>
      <c r="AB19" s="111" t="str">
        <f t="shared" si="1"/>
        <v/>
      </c>
      <c r="AC19" s="111" t="str">
        <f t="shared" si="1"/>
        <v/>
      </c>
    </row>
    <row r="20" spans="2:29" x14ac:dyDescent="0.25">
      <c r="C20" s="111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5"/>
      <c r="AC20" s="125"/>
    </row>
    <row r="21" spans="2:29" x14ac:dyDescent="0.25">
      <c r="C21" s="15" t="s">
        <v>1908</v>
      </c>
      <c r="D21" s="425" t="str">
        <f>IF(COUNTBLANK(AD7:AD16)=10,"",IF(AND(COUNTIF(AD7:AD16,"Weryfikacja wiersza OK")=10,COUNTIF(D19:AC19,"OK")=26),"Arkusz jest zwalidowany poprawnie","Arkusz jest niepoprawny"))</f>
        <v/>
      </c>
    </row>
  </sheetData>
  <sheetProtection algorithmName="SHA-512" hashValue="2ObfdNDMpI6wbEB7fFPYvaPMLR4fbDqlHl075aUjPdc6A0fYGgCe+R4CKV8ODcgMSVVF4b6x0sM6njjyb7LODw==" saltValue="8Wzl0mpahwui9gTg/TMQ1Q==" spinCount="100000" sheet="1" formatCells="0" formatColumns="0" formatRows="0"/>
  <mergeCells count="6">
    <mergeCell ref="Y4:AC4"/>
    <mergeCell ref="B4:C6"/>
    <mergeCell ref="D4:I4"/>
    <mergeCell ref="J4:N4"/>
    <mergeCell ref="O4:S4"/>
    <mergeCell ref="T4:X4"/>
  </mergeCells>
  <conditionalFormatting sqref="AD7:AD16">
    <cfRule type="containsText" dxfId="41" priority="6" operator="containsText" text="Weryfikacja wiersza OK">
      <formula>NOT(ISERROR(SEARCH("Weryfikacja wiersza OK",AD7)))</formula>
    </cfRule>
  </conditionalFormatting>
  <conditionalFormatting sqref="D19:AC19">
    <cfRule type="containsText" dxfId="40" priority="2" operator="containsText" text="NOK">
      <formula>NOT(ISERROR(SEARCH("NOK",D19)))</formula>
    </cfRule>
    <cfRule type="containsText" dxfId="39" priority="5" operator="containsText" text="OK">
      <formula>NOT(ISERROR(SEARCH("OK",D19)))</formula>
    </cfRule>
  </conditionalFormatting>
  <conditionalFormatting sqref="C20">
    <cfRule type="containsText" dxfId="38" priority="3" operator="containsText" text="Arkusz jest zwalidowany poprawnie">
      <formula>NOT(ISERROR(SEARCH("Arkusz jest zwalidowany poprawnie",C20)))</formula>
    </cfRule>
    <cfRule type="containsText" dxfId="37" priority="4" operator="containsText" text="Arkusz zwalidowany poprawnie">
      <formula>NOT(ISERROR(SEARCH("Arkusz zwalidowany poprawnie",C20)))</formula>
    </cfRule>
  </conditionalFormatting>
  <conditionalFormatting sqref="D21">
    <cfRule type="containsText" dxfId="36" priority="1" operator="containsText" text="Arkusz jest zwalidowany poprawnie">
      <formula>NOT(ISERROR(SEARCH("Arkusz jest zwalidowany poprawnie",D21)))</formula>
    </cfRule>
  </conditionalFormatting>
  <pageMargins left="0.7" right="0.7" top="0.75" bottom="0.75" header="0.3" footer="0.3"/>
  <pageSetup paperSize="9" scale="64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7"/>
  <sheetViews>
    <sheetView topLeftCell="A24" zoomScale="80" zoomScaleNormal="80" workbookViewId="0">
      <selection activeCell="K48" sqref="D7:K48"/>
    </sheetView>
  </sheetViews>
  <sheetFormatPr defaultRowHeight="15" x14ac:dyDescent="0.25"/>
  <cols>
    <col min="2" max="2" width="13.5703125" customWidth="1"/>
    <col min="3" max="3" width="51.28515625" customWidth="1"/>
    <col min="4" max="11" width="13.5703125" customWidth="1"/>
  </cols>
  <sheetData>
    <row r="1" spans="2:12" ht="15.75" x14ac:dyDescent="0.25">
      <c r="B1" s="1" t="s">
        <v>0</v>
      </c>
      <c r="J1" s="2" t="s">
        <v>1659</v>
      </c>
    </row>
    <row r="2" spans="2:12" x14ac:dyDescent="0.25">
      <c r="B2" s="185" t="s">
        <v>1184</v>
      </c>
      <c r="C2" s="185"/>
      <c r="D2" s="185"/>
      <c r="E2" s="185"/>
      <c r="F2" s="185"/>
      <c r="G2" s="185"/>
      <c r="H2" s="185"/>
      <c r="I2" s="185"/>
      <c r="J2" s="185"/>
      <c r="K2" s="185"/>
    </row>
    <row r="3" spans="2:12" ht="15.75" thickBot="1" x14ac:dyDescent="0.3">
      <c r="B3" s="185"/>
      <c r="C3" s="185"/>
      <c r="D3" s="185"/>
      <c r="E3" s="185"/>
      <c r="F3" s="185"/>
      <c r="G3" s="185"/>
      <c r="H3" s="185"/>
      <c r="I3" s="185"/>
      <c r="J3" s="185"/>
      <c r="K3" s="185"/>
    </row>
    <row r="4" spans="2:12" x14ac:dyDescent="0.25">
      <c r="B4" s="968"/>
      <c r="C4" s="969"/>
      <c r="D4" s="988" t="s">
        <v>76</v>
      </c>
      <c r="E4" s="905" t="s">
        <v>1033</v>
      </c>
      <c r="F4" s="905"/>
      <c r="G4" s="905"/>
      <c r="H4" s="905"/>
      <c r="I4" s="905"/>
      <c r="J4" s="905"/>
      <c r="K4" s="902"/>
    </row>
    <row r="5" spans="2:12" ht="45" x14ac:dyDescent="0.25">
      <c r="B5" s="970"/>
      <c r="C5" s="971"/>
      <c r="D5" s="989"/>
      <c r="E5" s="624" t="s">
        <v>78</v>
      </c>
      <c r="F5" s="624" t="s">
        <v>79</v>
      </c>
      <c r="G5" s="624" t="s">
        <v>909</v>
      </c>
      <c r="H5" s="624" t="s">
        <v>910</v>
      </c>
      <c r="I5" s="624" t="s">
        <v>911</v>
      </c>
      <c r="J5" s="624" t="s">
        <v>1185</v>
      </c>
      <c r="K5" s="625" t="s">
        <v>1108</v>
      </c>
    </row>
    <row r="6" spans="2:12" ht="15.75" thickBot="1" x14ac:dyDescent="0.3">
      <c r="B6" s="972"/>
      <c r="C6" s="973"/>
      <c r="D6" s="626" t="s">
        <v>112</v>
      </c>
      <c r="E6" s="528" t="s">
        <v>113</v>
      </c>
      <c r="F6" s="627" t="s">
        <v>114</v>
      </c>
      <c r="G6" s="627" t="s">
        <v>115</v>
      </c>
      <c r="H6" s="627" t="s">
        <v>120</v>
      </c>
      <c r="I6" s="627" t="s">
        <v>116</v>
      </c>
      <c r="J6" s="627" t="s">
        <v>172</v>
      </c>
      <c r="K6" s="628" t="s">
        <v>173</v>
      </c>
    </row>
    <row r="7" spans="2:12" x14ac:dyDescent="0.25">
      <c r="B7" s="504" t="s">
        <v>1186</v>
      </c>
      <c r="C7" s="499" t="s">
        <v>81</v>
      </c>
      <c r="D7" s="763"/>
      <c r="E7" s="763"/>
      <c r="F7" s="763"/>
      <c r="G7" s="763"/>
      <c r="H7" s="763"/>
      <c r="I7" s="763"/>
      <c r="J7" s="763"/>
      <c r="K7" s="763"/>
      <c r="L7" s="111" t="str">
        <f>IF(COUNTBLANK(D7:K7)=8,"",IF(COUNTBLANK(D7:K7)=0, "Weryfikacja wiersza OK", "Należy wypełnić wszystkie pola w bieżącym wierszu"))</f>
        <v/>
      </c>
    </row>
    <row r="8" spans="2:12" x14ac:dyDescent="0.25">
      <c r="B8" s="466" t="s">
        <v>1187</v>
      </c>
      <c r="C8" s="468" t="s">
        <v>43</v>
      </c>
      <c r="D8" s="730"/>
      <c r="E8" s="730"/>
      <c r="F8" s="730"/>
      <c r="G8" s="730"/>
      <c r="H8" s="730"/>
      <c r="I8" s="730"/>
      <c r="J8" s="730"/>
      <c r="K8" s="730"/>
      <c r="L8" s="111" t="str">
        <f t="shared" ref="L8:L48" si="0">IF(COUNTBLANK(D8:K8)=8,"",IF(COUNTBLANK(D8:K8)=0, "Weryfikacja wiersza OK", "Należy wypełnić wszystkie pola w bieżącym wierszu"))</f>
        <v/>
      </c>
    </row>
    <row r="9" spans="2:12" x14ac:dyDescent="0.25">
      <c r="B9" s="466" t="s">
        <v>1188</v>
      </c>
      <c r="C9" s="468" t="s">
        <v>44</v>
      </c>
      <c r="D9" s="730"/>
      <c r="E9" s="730"/>
      <c r="F9" s="730"/>
      <c r="G9" s="730"/>
      <c r="H9" s="730"/>
      <c r="I9" s="730"/>
      <c r="J9" s="730"/>
      <c r="K9" s="730"/>
      <c r="L9" s="111" t="str">
        <f t="shared" si="0"/>
        <v/>
      </c>
    </row>
    <row r="10" spans="2:12" x14ac:dyDescent="0.25">
      <c r="B10" s="466" t="s">
        <v>1189</v>
      </c>
      <c r="C10" s="468" t="s">
        <v>45</v>
      </c>
      <c r="D10" s="730"/>
      <c r="E10" s="730"/>
      <c r="F10" s="730"/>
      <c r="G10" s="730"/>
      <c r="H10" s="730"/>
      <c r="I10" s="730"/>
      <c r="J10" s="730"/>
      <c r="K10" s="730"/>
      <c r="L10" s="111" t="str">
        <f t="shared" si="0"/>
        <v/>
      </c>
    </row>
    <row r="11" spans="2:12" x14ac:dyDescent="0.25">
      <c r="B11" s="466" t="s">
        <v>1190</v>
      </c>
      <c r="C11" s="468" t="s">
        <v>46</v>
      </c>
      <c r="D11" s="730"/>
      <c r="E11" s="730"/>
      <c r="F11" s="730"/>
      <c r="G11" s="730"/>
      <c r="H11" s="730"/>
      <c r="I11" s="730"/>
      <c r="J11" s="730"/>
      <c r="K11" s="730"/>
      <c r="L11" s="111" t="str">
        <f t="shared" si="0"/>
        <v/>
      </c>
    </row>
    <row r="12" spans="2:12" x14ac:dyDescent="0.25">
      <c r="B12" s="466" t="s">
        <v>1191</v>
      </c>
      <c r="C12" s="468" t="s">
        <v>48</v>
      </c>
      <c r="D12" s="730"/>
      <c r="E12" s="730"/>
      <c r="F12" s="730"/>
      <c r="G12" s="730"/>
      <c r="H12" s="730"/>
      <c r="I12" s="730"/>
      <c r="J12" s="730"/>
      <c r="K12" s="730"/>
      <c r="L12" s="111" t="str">
        <f t="shared" si="0"/>
        <v/>
      </c>
    </row>
    <row r="13" spans="2:12" ht="30" x14ac:dyDescent="0.25">
      <c r="B13" s="466" t="s">
        <v>1192</v>
      </c>
      <c r="C13" s="468" t="s">
        <v>47</v>
      </c>
      <c r="D13" s="730"/>
      <c r="E13" s="730"/>
      <c r="F13" s="730"/>
      <c r="G13" s="730"/>
      <c r="H13" s="730"/>
      <c r="I13" s="730"/>
      <c r="J13" s="730"/>
      <c r="K13" s="730"/>
      <c r="L13" s="111" t="str">
        <f t="shared" si="0"/>
        <v/>
      </c>
    </row>
    <row r="14" spans="2:12" x14ac:dyDescent="0.25">
      <c r="B14" s="466" t="s">
        <v>1193</v>
      </c>
      <c r="C14" s="468" t="s">
        <v>36</v>
      </c>
      <c r="D14" s="730"/>
      <c r="E14" s="730"/>
      <c r="F14" s="730"/>
      <c r="G14" s="730"/>
      <c r="H14" s="730"/>
      <c r="I14" s="730"/>
      <c r="J14" s="730"/>
      <c r="K14" s="730"/>
      <c r="L14" s="111" t="str">
        <f t="shared" si="0"/>
        <v/>
      </c>
    </row>
    <row r="15" spans="2:12" x14ac:dyDescent="0.25">
      <c r="B15" s="529" t="s">
        <v>1194</v>
      </c>
      <c r="C15" s="520" t="s">
        <v>22</v>
      </c>
      <c r="D15" s="734"/>
      <c r="E15" s="734"/>
      <c r="F15" s="734"/>
      <c r="G15" s="734"/>
      <c r="H15" s="734"/>
      <c r="I15" s="734"/>
      <c r="J15" s="734"/>
      <c r="K15" s="734"/>
      <c r="L15" s="111" t="str">
        <f t="shared" si="0"/>
        <v/>
      </c>
    </row>
    <row r="16" spans="2:12" x14ac:dyDescent="0.25">
      <c r="B16" s="679" t="s">
        <v>1195</v>
      </c>
      <c r="C16" s="678" t="s">
        <v>831</v>
      </c>
      <c r="D16" s="819"/>
      <c r="E16" s="819"/>
      <c r="F16" s="819"/>
      <c r="G16" s="819"/>
      <c r="H16" s="819"/>
      <c r="I16" s="819"/>
      <c r="J16" s="819"/>
      <c r="K16" s="819"/>
      <c r="L16" s="111" t="str">
        <f t="shared" si="0"/>
        <v/>
      </c>
    </row>
    <row r="17" spans="2:12" x14ac:dyDescent="0.25">
      <c r="B17" s="466" t="s">
        <v>1196</v>
      </c>
      <c r="C17" s="468" t="s">
        <v>43</v>
      </c>
      <c r="D17" s="730"/>
      <c r="E17" s="730"/>
      <c r="F17" s="730"/>
      <c r="G17" s="730"/>
      <c r="H17" s="730"/>
      <c r="I17" s="730"/>
      <c r="J17" s="730"/>
      <c r="K17" s="730"/>
      <c r="L17" s="111" t="str">
        <f t="shared" si="0"/>
        <v/>
      </c>
    </row>
    <row r="18" spans="2:12" x14ac:dyDescent="0.25">
      <c r="B18" s="466" t="s">
        <v>1197</v>
      </c>
      <c r="C18" s="468" t="s">
        <v>44</v>
      </c>
      <c r="D18" s="730"/>
      <c r="E18" s="730"/>
      <c r="F18" s="730"/>
      <c r="G18" s="730"/>
      <c r="H18" s="730"/>
      <c r="I18" s="730"/>
      <c r="J18" s="730"/>
      <c r="K18" s="730"/>
      <c r="L18" s="111" t="str">
        <f t="shared" si="0"/>
        <v/>
      </c>
    </row>
    <row r="19" spans="2:12" x14ac:dyDescent="0.25">
      <c r="B19" s="466" t="s">
        <v>1198</v>
      </c>
      <c r="C19" s="468" t="s">
        <v>45</v>
      </c>
      <c r="D19" s="730"/>
      <c r="E19" s="730"/>
      <c r="F19" s="730"/>
      <c r="G19" s="730"/>
      <c r="H19" s="730"/>
      <c r="I19" s="730"/>
      <c r="J19" s="730"/>
      <c r="K19" s="730"/>
      <c r="L19" s="111" t="str">
        <f t="shared" si="0"/>
        <v/>
      </c>
    </row>
    <row r="20" spans="2:12" x14ac:dyDescent="0.25">
      <c r="B20" s="466" t="s">
        <v>1199</v>
      </c>
      <c r="C20" s="468" t="s">
        <v>46</v>
      </c>
      <c r="D20" s="730"/>
      <c r="E20" s="730"/>
      <c r="F20" s="730"/>
      <c r="G20" s="730"/>
      <c r="H20" s="730"/>
      <c r="I20" s="730"/>
      <c r="J20" s="730"/>
      <c r="K20" s="730"/>
      <c r="L20" s="111" t="str">
        <f t="shared" si="0"/>
        <v/>
      </c>
    </row>
    <row r="21" spans="2:12" x14ac:dyDescent="0.25">
      <c r="B21" s="466" t="s">
        <v>1200</v>
      </c>
      <c r="C21" s="468" t="s">
        <v>48</v>
      </c>
      <c r="D21" s="730"/>
      <c r="E21" s="730"/>
      <c r="F21" s="730"/>
      <c r="G21" s="730"/>
      <c r="H21" s="730"/>
      <c r="I21" s="730"/>
      <c r="J21" s="730"/>
      <c r="K21" s="730"/>
      <c r="L21" s="111" t="str">
        <f t="shared" si="0"/>
        <v/>
      </c>
    </row>
    <row r="22" spans="2:12" ht="30" x14ac:dyDescent="0.25">
      <c r="B22" s="466" t="s">
        <v>1201</v>
      </c>
      <c r="C22" s="468" t="s">
        <v>47</v>
      </c>
      <c r="D22" s="730"/>
      <c r="E22" s="730"/>
      <c r="F22" s="730"/>
      <c r="G22" s="730"/>
      <c r="H22" s="730"/>
      <c r="I22" s="730"/>
      <c r="J22" s="730"/>
      <c r="K22" s="730"/>
      <c r="L22" s="111" t="str">
        <f t="shared" si="0"/>
        <v/>
      </c>
    </row>
    <row r="23" spans="2:12" x14ac:dyDescent="0.25">
      <c r="B23" s="466" t="s">
        <v>1202</v>
      </c>
      <c r="C23" s="468" t="s">
        <v>64</v>
      </c>
      <c r="D23" s="730"/>
      <c r="E23" s="730"/>
      <c r="F23" s="730"/>
      <c r="G23" s="730"/>
      <c r="H23" s="730"/>
      <c r="I23" s="730"/>
      <c r="J23" s="730"/>
      <c r="K23" s="730"/>
      <c r="L23" s="111" t="str">
        <f t="shared" si="0"/>
        <v/>
      </c>
    </row>
    <row r="24" spans="2:12" x14ac:dyDescent="0.25">
      <c r="B24" s="466" t="s">
        <v>1203</v>
      </c>
      <c r="C24" s="515" t="s">
        <v>840</v>
      </c>
      <c r="D24" s="730"/>
      <c r="E24" s="730"/>
      <c r="F24" s="730"/>
      <c r="G24" s="730"/>
      <c r="H24" s="730"/>
      <c r="I24" s="730"/>
      <c r="J24" s="730"/>
      <c r="K24" s="730"/>
      <c r="L24" s="111" t="str">
        <f t="shared" si="0"/>
        <v/>
      </c>
    </row>
    <row r="25" spans="2:12" x14ac:dyDescent="0.25">
      <c r="B25" s="466" t="s">
        <v>1204</v>
      </c>
      <c r="C25" s="515" t="s">
        <v>842</v>
      </c>
      <c r="D25" s="730"/>
      <c r="E25" s="730"/>
      <c r="F25" s="730"/>
      <c r="G25" s="730"/>
      <c r="H25" s="730"/>
      <c r="I25" s="730"/>
      <c r="J25" s="730"/>
      <c r="K25" s="730"/>
      <c r="L25" s="111" t="str">
        <f t="shared" si="0"/>
        <v/>
      </c>
    </row>
    <row r="26" spans="2:12" x14ac:dyDescent="0.25">
      <c r="B26" s="466" t="s">
        <v>1205</v>
      </c>
      <c r="C26" s="468" t="s">
        <v>213</v>
      </c>
      <c r="D26" s="730"/>
      <c r="E26" s="730"/>
      <c r="F26" s="730"/>
      <c r="G26" s="730"/>
      <c r="H26" s="730"/>
      <c r="I26" s="730"/>
      <c r="J26" s="730"/>
      <c r="K26" s="730"/>
      <c r="L26" s="111" t="str">
        <f t="shared" si="0"/>
        <v/>
      </c>
    </row>
    <row r="27" spans="2:12" x14ac:dyDescent="0.25">
      <c r="B27" s="529" t="s">
        <v>1206</v>
      </c>
      <c r="C27" s="520" t="s">
        <v>22</v>
      </c>
      <c r="D27" s="734"/>
      <c r="E27" s="734"/>
      <c r="F27" s="734"/>
      <c r="G27" s="734"/>
      <c r="H27" s="734"/>
      <c r="I27" s="734"/>
      <c r="J27" s="734"/>
      <c r="K27" s="734"/>
      <c r="L27" s="111" t="str">
        <f t="shared" si="0"/>
        <v/>
      </c>
    </row>
    <row r="28" spans="2:12" x14ac:dyDescent="0.25">
      <c r="B28" s="679" t="s">
        <v>1207</v>
      </c>
      <c r="C28" s="678" t="s">
        <v>95</v>
      </c>
      <c r="D28" s="819"/>
      <c r="E28" s="819"/>
      <c r="F28" s="819"/>
      <c r="G28" s="819"/>
      <c r="H28" s="819"/>
      <c r="I28" s="819"/>
      <c r="J28" s="819"/>
      <c r="K28" s="819"/>
      <c r="L28" s="111" t="str">
        <f t="shared" si="0"/>
        <v/>
      </c>
    </row>
    <row r="29" spans="2:12" x14ac:dyDescent="0.25">
      <c r="B29" s="466" t="s">
        <v>1208</v>
      </c>
      <c r="C29" s="468" t="s">
        <v>69</v>
      </c>
      <c r="D29" s="766"/>
      <c r="E29" s="766"/>
      <c r="F29" s="766"/>
      <c r="G29" s="766"/>
      <c r="H29" s="766"/>
      <c r="I29" s="766"/>
      <c r="J29" s="766"/>
      <c r="K29" s="766"/>
      <c r="L29" s="111" t="str">
        <f t="shared" si="0"/>
        <v/>
      </c>
    </row>
    <row r="30" spans="2:12" x14ac:dyDescent="0.25">
      <c r="B30" s="466" t="s">
        <v>1209</v>
      </c>
      <c r="C30" s="468" t="s">
        <v>213</v>
      </c>
      <c r="D30" s="730"/>
      <c r="E30" s="730"/>
      <c r="F30" s="730"/>
      <c r="G30" s="730"/>
      <c r="H30" s="730"/>
      <c r="I30" s="730"/>
      <c r="J30" s="730"/>
      <c r="K30" s="730"/>
      <c r="L30" s="111" t="str">
        <f t="shared" si="0"/>
        <v/>
      </c>
    </row>
    <row r="31" spans="2:12" x14ac:dyDescent="0.25">
      <c r="B31" s="466" t="s">
        <v>1210</v>
      </c>
      <c r="C31" s="468" t="s">
        <v>64</v>
      </c>
      <c r="D31" s="730"/>
      <c r="E31" s="730"/>
      <c r="F31" s="730"/>
      <c r="G31" s="730"/>
      <c r="H31" s="730"/>
      <c r="I31" s="730"/>
      <c r="J31" s="730"/>
      <c r="K31" s="730"/>
      <c r="L31" s="111" t="str">
        <f t="shared" si="0"/>
        <v/>
      </c>
    </row>
    <row r="32" spans="2:12" x14ac:dyDescent="0.25">
      <c r="B32" s="466" t="s">
        <v>1211</v>
      </c>
      <c r="C32" s="515" t="s">
        <v>840</v>
      </c>
      <c r="D32" s="730"/>
      <c r="E32" s="730"/>
      <c r="F32" s="730"/>
      <c r="G32" s="730"/>
      <c r="H32" s="730"/>
      <c r="I32" s="730"/>
      <c r="J32" s="730"/>
      <c r="K32" s="730"/>
      <c r="L32" s="111" t="str">
        <f t="shared" si="0"/>
        <v/>
      </c>
    </row>
    <row r="33" spans="2:12" x14ac:dyDescent="0.25">
      <c r="B33" s="466" t="s">
        <v>1212</v>
      </c>
      <c r="C33" s="515" t="s">
        <v>842</v>
      </c>
      <c r="D33" s="730"/>
      <c r="E33" s="730"/>
      <c r="F33" s="730"/>
      <c r="G33" s="730"/>
      <c r="H33" s="730"/>
      <c r="I33" s="730"/>
      <c r="J33" s="730"/>
      <c r="K33" s="730"/>
      <c r="L33" s="111" t="str">
        <f t="shared" si="0"/>
        <v/>
      </c>
    </row>
    <row r="34" spans="2:12" ht="30" x14ac:dyDescent="0.25">
      <c r="B34" s="466" t="s">
        <v>1213</v>
      </c>
      <c r="C34" s="675" t="s">
        <v>1214</v>
      </c>
      <c r="D34" s="730"/>
      <c r="E34" s="730"/>
      <c r="F34" s="730"/>
      <c r="G34" s="730"/>
      <c r="H34" s="730"/>
      <c r="I34" s="730"/>
      <c r="J34" s="730"/>
      <c r="K34" s="730"/>
      <c r="L34" s="111" t="str">
        <f t="shared" si="0"/>
        <v/>
      </c>
    </row>
    <row r="35" spans="2:12" ht="30" x14ac:dyDescent="0.25">
      <c r="B35" s="466" t="s">
        <v>1215</v>
      </c>
      <c r="C35" s="675" t="s">
        <v>1216</v>
      </c>
      <c r="D35" s="730"/>
      <c r="E35" s="730"/>
      <c r="F35" s="730"/>
      <c r="G35" s="730"/>
      <c r="H35" s="730"/>
      <c r="I35" s="730"/>
      <c r="J35" s="730"/>
      <c r="K35" s="730"/>
      <c r="L35" s="111" t="str">
        <f t="shared" si="0"/>
        <v/>
      </c>
    </row>
    <row r="36" spans="2:12" x14ac:dyDescent="0.25">
      <c r="B36" s="529" t="s">
        <v>1229</v>
      </c>
      <c r="C36" s="520" t="s">
        <v>22</v>
      </c>
      <c r="D36" s="734"/>
      <c r="E36" s="734"/>
      <c r="F36" s="734"/>
      <c r="G36" s="734"/>
      <c r="H36" s="734"/>
      <c r="I36" s="734"/>
      <c r="J36" s="734"/>
      <c r="K36" s="734"/>
      <c r="L36" s="111" t="str">
        <f t="shared" si="0"/>
        <v/>
      </c>
    </row>
    <row r="37" spans="2:12" x14ac:dyDescent="0.25">
      <c r="B37" s="679" t="s">
        <v>1217</v>
      </c>
      <c r="C37" s="678" t="s">
        <v>524</v>
      </c>
      <c r="D37" s="819"/>
      <c r="E37" s="820"/>
      <c r="F37" s="820"/>
      <c r="G37" s="820"/>
      <c r="H37" s="820"/>
      <c r="I37" s="820"/>
      <c r="J37" s="820"/>
      <c r="K37" s="821"/>
      <c r="L37" s="111" t="str">
        <f t="shared" si="0"/>
        <v/>
      </c>
    </row>
    <row r="38" spans="2:12" x14ac:dyDescent="0.25">
      <c r="B38" s="466" t="s">
        <v>1218</v>
      </c>
      <c r="C38" s="468" t="s">
        <v>43</v>
      </c>
      <c r="D38" s="730"/>
      <c r="E38" s="822"/>
      <c r="F38" s="822"/>
      <c r="G38" s="822"/>
      <c r="H38" s="822"/>
      <c r="I38" s="822"/>
      <c r="J38" s="822"/>
      <c r="K38" s="823"/>
      <c r="L38" s="111" t="str">
        <f t="shared" si="0"/>
        <v/>
      </c>
    </row>
    <row r="39" spans="2:12" x14ac:dyDescent="0.25">
      <c r="B39" s="466" t="s">
        <v>1219</v>
      </c>
      <c r="C39" s="468" t="s">
        <v>44</v>
      </c>
      <c r="D39" s="730"/>
      <c r="E39" s="822"/>
      <c r="F39" s="822"/>
      <c r="G39" s="822"/>
      <c r="H39" s="822"/>
      <c r="I39" s="822"/>
      <c r="J39" s="822"/>
      <c r="K39" s="823"/>
      <c r="L39" s="111" t="str">
        <f t="shared" si="0"/>
        <v/>
      </c>
    </row>
    <row r="40" spans="2:12" x14ac:dyDescent="0.25">
      <c r="B40" s="466" t="s">
        <v>1220</v>
      </c>
      <c r="C40" s="468" t="s">
        <v>45</v>
      </c>
      <c r="D40" s="730"/>
      <c r="E40" s="822"/>
      <c r="F40" s="822"/>
      <c r="G40" s="822"/>
      <c r="H40" s="822"/>
      <c r="I40" s="822"/>
      <c r="J40" s="822"/>
      <c r="K40" s="823"/>
      <c r="L40" s="111" t="str">
        <f t="shared" si="0"/>
        <v/>
      </c>
    </row>
    <row r="41" spans="2:12" x14ac:dyDescent="0.25">
      <c r="B41" s="466" t="s">
        <v>1221</v>
      </c>
      <c r="C41" s="468" t="s">
        <v>46</v>
      </c>
      <c r="D41" s="730"/>
      <c r="E41" s="822"/>
      <c r="F41" s="822"/>
      <c r="G41" s="822"/>
      <c r="H41" s="822"/>
      <c r="I41" s="822"/>
      <c r="J41" s="822"/>
      <c r="K41" s="823"/>
      <c r="L41" s="111" t="str">
        <f t="shared" si="0"/>
        <v/>
      </c>
    </row>
    <row r="42" spans="2:12" x14ac:dyDescent="0.25">
      <c r="B42" s="466" t="s">
        <v>1222</v>
      </c>
      <c r="C42" s="468" t="s">
        <v>48</v>
      </c>
      <c r="D42" s="730"/>
      <c r="E42" s="822"/>
      <c r="F42" s="822"/>
      <c r="G42" s="822"/>
      <c r="H42" s="822"/>
      <c r="I42" s="822"/>
      <c r="J42" s="822"/>
      <c r="K42" s="823"/>
      <c r="L42" s="111" t="str">
        <f t="shared" si="0"/>
        <v/>
      </c>
    </row>
    <row r="43" spans="2:12" ht="30" x14ac:dyDescent="0.25">
      <c r="B43" s="466" t="s">
        <v>1223</v>
      </c>
      <c r="C43" s="468" t="s">
        <v>47</v>
      </c>
      <c r="D43" s="730"/>
      <c r="E43" s="822"/>
      <c r="F43" s="822"/>
      <c r="G43" s="822"/>
      <c r="H43" s="822"/>
      <c r="I43" s="822"/>
      <c r="J43" s="822"/>
      <c r="K43" s="823"/>
      <c r="L43" s="111" t="str">
        <f t="shared" si="0"/>
        <v/>
      </c>
    </row>
    <row r="44" spans="2:12" x14ac:dyDescent="0.25">
      <c r="B44" s="466" t="s">
        <v>1224</v>
      </c>
      <c r="C44" s="468" t="s">
        <v>69</v>
      </c>
      <c r="D44" s="730"/>
      <c r="E44" s="822"/>
      <c r="F44" s="822"/>
      <c r="G44" s="822"/>
      <c r="H44" s="822"/>
      <c r="I44" s="822"/>
      <c r="J44" s="822"/>
      <c r="K44" s="823"/>
      <c r="L44" s="111" t="str">
        <f t="shared" si="0"/>
        <v/>
      </c>
    </row>
    <row r="45" spans="2:12" x14ac:dyDescent="0.25">
      <c r="B45" s="466" t="s">
        <v>1225</v>
      </c>
      <c r="C45" s="468" t="s">
        <v>213</v>
      </c>
      <c r="D45" s="730"/>
      <c r="E45" s="822"/>
      <c r="F45" s="822"/>
      <c r="G45" s="822"/>
      <c r="H45" s="822"/>
      <c r="I45" s="822"/>
      <c r="J45" s="822"/>
      <c r="K45" s="823"/>
      <c r="L45" s="111" t="str">
        <f t="shared" si="0"/>
        <v/>
      </c>
    </row>
    <row r="46" spans="2:12" x14ac:dyDescent="0.25">
      <c r="B46" s="466" t="s">
        <v>1226</v>
      </c>
      <c r="C46" s="468" t="s">
        <v>64</v>
      </c>
      <c r="D46" s="730"/>
      <c r="E46" s="822"/>
      <c r="F46" s="822"/>
      <c r="G46" s="822"/>
      <c r="H46" s="822"/>
      <c r="I46" s="822"/>
      <c r="J46" s="822"/>
      <c r="K46" s="823"/>
      <c r="L46" s="111" t="str">
        <f t="shared" si="0"/>
        <v/>
      </c>
    </row>
    <row r="47" spans="2:12" ht="15.75" thickBot="1" x14ac:dyDescent="0.3">
      <c r="B47" s="529" t="s">
        <v>1227</v>
      </c>
      <c r="C47" s="520" t="s">
        <v>22</v>
      </c>
      <c r="D47" s="734"/>
      <c r="E47" s="824"/>
      <c r="F47" s="824"/>
      <c r="G47" s="824"/>
      <c r="H47" s="824"/>
      <c r="I47" s="824"/>
      <c r="J47" s="824"/>
      <c r="K47" s="825"/>
      <c r="L47" s="111" t="str">
        <f t="shared" si="0"/>
        <v/>
      </c>
    </row>
    <row r="48" spans="2:12" ht="15.75" thickBot="1" x14ac:dyDescent="0.3">
      <c r="B48" s="579" t="s">
        <v>1228</v>
      </c>
      <c r="C48" s="543" t="s">
        <v>73</v>
      </c>
      <c r="D48" s="806"/>
      <c r="E48" s="826"/>
      <c r="F48" s="826"/>
      <c r="G48" s="826"/>
      <c r="H48" s="826"/>
      <c r="I48" s="826"/>
      <c r="J48" s="826"/>
      <c r="K48" s="827"/>
      <c r="L48" s="111" t="str">
        <f t="shared" si="0"/>
        <v/>
      </c>
    </row>
    <row r="50" spans="3:11" x14ac:dyDescent="0.25">
      <c r="C50" s="2" t="s">
        <v>1885</v>
      </c>
    </row>
    <row r="51" spans="3:11" x14ac:dyDescent="0.25">
      <c r="C51" t="s">
        <v>1186</v>
      </c>
      <c r="D51" s="425" t="str">
        <f>IF(D7="","",IF(ROUND(SUM(D8:D15),2)=ROUND(D7,2),"OK","Błąd sumy częściowej"))</f>
        <v/>
      </c>
      <c r="E51" s="425" t="str">
        <f t="shared" ref="E51:K51" si="1">IF(E7="","",IF(ROUND(SUM(E8:E15),2)=ROUND(E7,2),"OK","Błąd sumy częściowej"))</f>
        <v/>
      </c>
      <c r="F51" s="425" t="str">
        <f t="shared" si="1"/>
        <v/>
      </c>
      <c r="G51" s="425" t="str">
        <f t="shared" si="1"/>
        <v/>
      </c>
      <c r="H51" s="425" t="str">
        <f t="shared" si="1"/>
        <v/>
      </c>
      <c r="I51" s="425" t="str">
        <f t="shared" si="1"/>
        <v/>
      </c>
      <c r="J51" s="425" t="str">
        <f t="shared" si="1"/>
        <v/>
      </c>
      <c r="K51" s="425" t="str">
        <f t="shared" si="1"/>
        <v/>
      </c>
    </row>
    <row r="52" spans="3:11" x14ac:dyDescent="0.25">
      <c r="C52" t="s">
        <v>1195</v>
      </c>
      <c r="D52" s="425" t="str">
        <f>IF(D16="","",IF(ROUND(SUM(D17,D18,D19,D20,D21,D22,D23,D26,D27),2)=ROUND(D16,2),"OK","Błąd sumy częściowej"))</f>
        <v/>
      </c>
      <c r="E52" s="425" t="str">
        <f t="shared" ref="E52:K52" si="2">IF(E16="","",IF(ROUND(SUM(E17,E18,E19,E20,E21,E22,E23,E26,E27),2)=ROUND(E16,2),"OK","Błąd sumy częściowej"))</f>
        <v/>
      </c>
      <c r="F52" s="425" t="str">
        <f t="shared" si="2"/>
        <v/>
      </c>
      <c r="G52" s="425" t="str">
        <f t="shared" si="2"/>
        <v/>
      </c>
      <c r="H52" s="425" t="str">
        <f t="shared" si="2"/>
        <v/>
      </c>
      <c r="I52" s="425" t="str">
        <f t="shared" si="2"/>
        <v/>
      </c>
      <c r="J52" s="425" t="str">
        <f t="shared" si="2"/>
        <v/>
      </c>
      <c r="K52" s="425" t="str">
        <f t="shared" si="2"/>
        <v/>
      </c>
    </row>
    <row r="53" spans="3:11" x14ac:dyDescent="0.25">
      <c r="C53" t="s">
        <v>1207</v>
      </c>
      <c r="D53" s="425" t="str">
        <f>IF(D28="","",IF(ROUND(SUM(D29,D30,D31,D36),2)=ROUND(D28,2),"OK","Błąd sumy częściowej"))</f>
        <v/>
      </c>
      <c r="E53" s="425" t="str">
        <f t="shared" ref="E53:K53" si="3">IF(E28="","",IF(ROUND(SUM(E29,E30,E31,E36),2)=ROUND(E28,2),"OK","Błąd sumy częściowej"))</f>
        <v/>
      </c>
      <c r="F53" s="425" t="str">
        <f t="shared" si="3"/>
        <v/>
      </c>
      <c r="G53" s="425" t="str">
        <f t="shared" si="3"/>
        <v/>
      </c>
      <c r="H53" s="425" t="str">
        <f t="shared" si="3"/>
        <v/>
      </c>
      <c r="I53" s="425" t="str">
        <f t="shared" si="3"/>
        <v/>
      </c>
      <c r="J53" s="425" t="str">
        <f t="shared" si="3"/>
        <v/>
      </c>
      <c r="K53" s="425" t="str">
        <f t="shared" si="3"/>
        <v/>
      </c>
    </row>
    <row r="54" spans="3:11" x14ac:dyDescent="0.25">
      <c r="C54" t="s">
        <v>1217</v>
      </c>
      <c r="D54" s="425" t="str">
        <f>IF(D37="","",IF(ROUND(SUM(D38:D47),2)=ROUND(D37,2),"OK","Błąd sumy częściowej"))</f>
        <v/>
      </c>
      <c r="E54" s="425" t="str">
        <f t="shared" ref="E54:K54" si="4">IF(E37="","",IF(ROUND(SUM(E38:E47),2)=ROUND(E37,2),"OK","Błąd sumy częściowej"))</f>
        <v/>
      </c>
      <c r="F54" s="425" t="str">
        <f t="shared" si="4"/>
        <v/>
      </c>
      <c r="G54" s="425" t="str">
        <f t="shared" si="4"/>
        <v/>
      </c>
      <c r="H54" s="425" t="str">
        <f t="shared" si="4"/>
        <v/>
      </c>
      <c r="I54" s="425" t="str">
        <f t="shared" si="4"/>
        <v/>
      </c>
      <c r="J54" s="425" t="str">
        <f t="shared" si="4"/>
        <v/>
      </c>
      <c r="K54" s="425" t="str">
        <f t="shared" si="4"/>
        <v/>
      </c>
    </row>
    <row r="55" spans="3:11" x14ac:dyDescent="0.25">
      <c r="C55" t="s">
        <v>1228</v>
      </c>
      <c r="D55" s="425" t="str">
        <f>IF(D48="","",IF(ROUND(SUM(D7,D16,D28,D37),2)=ROUND(D48,2),"OK","Błąd sumy częściowej"))</f>
        <v/>
      </c>
      <c r="E55" s="425" t="str">
        <f t="shared" ref="E55:K55" si="5">IF(E48="","",IF(ROUND(SUM(E7,E16,E28,E37),2)=ROUND(E48,2),"OK","Błąd sumy częściowej"))</f>
        <v/>
      </c>
      <c r="F55" s="425" t="str">
        <f t="shared" si="5"/>
        <v/>
      </c>
      <c r="G55" s="425" t="str">
        <f t="shared" si="5"/>
        <v/>
      </c>
      <c r="H55" s="425" t="str">
        <f t="shared" si="5"/>
        <v/>
      </c>
      <c r="I55" s="425" t="str">
        <f t="shared" si="5"/>
        <v/>
      </c>
      <c r="J55" s="425" t="str">
        <f t="shared" si="5"/>
        <v/>
      </c>
      <c r="K55" s="425" t="str">
        <f t="shared" si="5"/>
        <v/>
      </c>
    </row>
    <row r="57" spans="3:11" x14ac:dyDescent="0.25">
      <c r="C57" s="15" t="s">
        <v>1908</v>
      </c>
      <c r="D57" s="425" t="str">
        <f>IF(COUNTBLANK(L7:L48)=42,"",IF(AND(COUNTIF(L7:L48,"Weryfikacja wiersza OK")=42,COUNTIF(D51:K55,"OK")=40),"Arkusz jest zwalidowany poprawnie","Arkusz jest niepoprawny"))</f>
        <v/>
      </c>
    </row>
  </sheetData>
  <sheetProtection algorithmName="SHA-512" hashValue="4mSVPIDpK3j2yooyB11oqwRNkECgisUsImEjFm1czN1Ns7vacY/f4SUxueMlrAr8pN3qxeHsOwjbOOivES+VlA==" saltValue="movb3QxM0Dr1ika+gxoSeA==" spinCount="100000" sheet="1" objects="1" scenarios="1" formatColumns="0" formatRows="0"/>
  <mergeCells count="3">
    <mergeCell ref="B4:C6"/>
    <mergeCell ref="D4:D5"/>
    <mergeCell ref="E4:K4"/>
  </mergeCells>
  <conditionalFormatting sqref="L7:L48">
    <cfRule type="containsText" dxfId="35" priority="4" operator="containsText" text="Weryfikacja wiersza OK">
      <formula>NOT(ISERROR(SEARCH("Weryfikacja wiersza OK",L7)))</formula>
    </cfRule>
  </conditionalFormatting>
  <conditionalFormatting sqref="D51:K55">
    <cfRule type="containsText" dxfId="34" priority="3" operator="containsText" text="OK">
      <formula>NOT(ISERROR(SEARCH("OK",D51)))</formula>
    </cfRule>
  </conditionalFormatting>
  <conditionalFormatting sqref="D57">
    <cfRule type="containsText" dxfId="33" priority="1" operator="containsText" text="Arkusz jest zwalidowany poprawnie">
      <formula>NOT(ISERROR(SEARCH("Arkusz jest zwalidowany poprawnie",D57)))</formula>
    </cfRule>
  </conditionalFormatting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7"/>
  <sheetViews>
    <sheetView topLeftCell="A24" zoomScale="80" zoomScaleNormal="80" workbookViewId="0">
      <selection activeCell="K48" sqref="D7:K48"/>
    </sheetView>
  </sheetViews>
  <sheetFormatPr defaultRowHeight="15" x14ac:dyDescent="0.25"/>
  <cols>
    <col min="2" max="2" width="11.85546875" bestFit="1" customWidth="1"/>
    <col min="3" max="3" width="55" customWidth="1"/>
    <col min="4" max="11" width="13.5703125" customWidth="1"/>
  </cols>
  <sheetData>
    <row r="1" spans="2:12" ht="15.75" x14ac:dyDescent="0.25">
      <c r="B1" s="1" t="s">
        <v>0</v>
      </c>
      <c r="I1" s="2" t="s">
        <v>1659</v>
      </c>
    </row>
    <row r="2" spans="2:12" x14ac:dyDescent="0.25">
      <c r="B2" s="185" t="s">
        <v>1272</v>
      </c>
      <c r="C2" s="185"/>
      <c r="D2" s="185"/>
      <c r="E2" s="185"/>
      <c r="F2" s="185"/>
      <c r="G2" s="185"/>
      <c r="H2" s="185"/>
      <c r="I2" s="185"/>
      <c r="J2" s="185"/>
      <c r="K2" s="185"/>
    </row>
    <row r="3" spans="2:12" ht="15.75" thickBot="1" x14ac:dyDescent="0.3">
      <c r="B3" s="185"/>
      <c r="C3" s="185"/>
      <c r="D3" s="185"/>
      <c r="E3" s="185"/>
      <c r="F3" s="185"/>
      <c r="G3" s="185"/>
      <c r="H3" s="185"/>
      <c r="I3" s="185"/>
      <c r="J3" s="185"/>
      <c r="K3" s="185"/>
    </row>
    <row r="4" spans="2:12" x14ac:dyDescent="0.25">
      <c r="B4" s="968"/>
      <c r="C4" s="969"/>
      <c r="D4" s="988" t="s">
        <v>76</v>
      </c>
      <c r="E4" s="905" t="s">
        <v>1230</v>
      </c>
      <c r="F4" s="905"/>
      <c r="G4" s="905"/>
      <c r="H4" s="905"/>
      <c r="I4" s="905"/>
      <c r="J4" s="905"/>
      <c r="K4" s="902"/>
    </row>
    <row r="5" spans="2:12" ht="45" x14ac:dyDescent="0.25">
      <c r="B5" s="970"/>
      <c r="C5" s="971"/>
      <c r="D5" s="989"/>
      <c r="E5" s="624" t="s">
        <v>78</v>
      </c>
      <c r="F5" s="624" t="s">
        <v>79</v>
      </c>
      <c r="G5" s="624" t="s">
        <v>909</v>
      </c>
      <c r="H5" s="624" t="s">
        <v>910</v>
      </c>
      <c r="I5" s="624" t="s">
        <v>911</v>
      </c>
      <c r="J5" s="624" t="s">
        <v>1185</v>
      </c>
      <c r="K5" s="625" t="s">
        <v>1108</v>
      </c>
    </row>
    <row r="6" spans="2:12" ht="15.75" thickBot="1" x14ac:dyDescent="0.3">
      <c r="B6" s="972"/>
      <c r="C6" s="973"/>
      <c r="D6" s="626" t="s">
        <v>112</v>
      </c>
      <c r="E6" s="528" t="s">
        <v>113</v>
      </c>
      <c r="F6" s="627" t="s">
        <v>114</v>
      </c>
      <c r="G6" s="627" t="s">
        <v>115</v>
      </c>
      <c r="H6" s="627" t="s">
        <v>120</v>
      </c>
      <c r="I6" s="627" t="s">
        <v>116</v>
      </c>
      <c r="J6" s="627" t="s">
        <v>172</v>
      </c>
      <c r="K6" s="628" t="s">
        <v>173</v>
      </c>
    </row>
    <row r="7" spans="2:12" x14ac:dyDescent="0.25">
      <c r="B7" s="504" t="s">
        <v>1231</v>
      </c>
      <c r="C7" s="499" t="s">
        <v>81</v>
      </c>
      <c r="D7" s="763"/>
      <c r="E7" s="763"/>
      <c r="F7" s="763"/>
      <c r="G7" s="763"/>
      <c r="H7" s="763"/>
      <c r="I7" s="763"/>
      <c r="J7" s="763"/>
      <c r="K7" s="763"/>
      <c r="L7" s="111" t="str">
        <f>IF(COUNTBLANK(D7:K7)=8,"",IF(COUNTBLANK(D7:K7)=0, "Weryfikacja wiersza OK", "Należy wypełnić wszystkie pola w bieżącym wierszu"))</f>
        <v/>
      </c>
    </row>
    <row r="8" spans="2:12" x14ac:dyDescent="0.25">
      <c r="B8" s="466" t="s">
        <v>1232</v>
      </c>
      <c r="C8" s="468" t="s">
        <v>43</v>
      </c>
      <c r="D8" s="730"/>
      <c r="E8" s="730"/>
      <c r="F8" s="730"/>
      <c r="G8" s="730"/>
      <c r="H8" s="730"/>
      <c r="I8" s="730"/>
      <c r="J8" s="730"/>
      <c r="K8" s="730"/>
      <c r="L8" s="111" t="str">
        <f t="shared" ref="L8:L48" si="0">IF(COUNTBLANK(D8:K8)=8,"",IF(COUNTBLANK(D8:K8)=0, "Weryfikacja wiersza OK", "Należy wypełnić wszystkie pola w bieżącym wierszu"))</f>
        <v/>
      </c>
    </row>
    <row r="9" spans="2:12" x14ac:dyDescent="0.25">
      <c r="B9" s="466" t="s">
        <v>1233</v>
      </c>
      <c r="C9" s="468" t="s">
        <v>44</v>
      </c>
      <c r="D9" s="730"/>
      <c r="E9" s="730"/>
      <c r="F9" s="730"/>
      <c r="G9" s="730"/>
      <c r="H9" s="730"/>
      <c r="I9" s="730"/>
      <c r="J9" s="730"/>
      <c r="K9" s="730"/>
      <c r="L9" s="111" t="str">
        <f t="shared" si="0"/>
        <v/>
      </c>
    </row>
    <row r="10" spans="2:12" x14ac:dyDescent="0.25">
      <c r="B10" s="466" t="s">
        <v>1234</v>
      </c>
      <c r="C10" s="468" t="s">
        <v>45</v>
      </c>
      <c r="D10" s="730"/>
      <c r="E10" s="730"/>
      <c r="F10" s="730"/>
      <c r="G10" s="730"/>
      <c r="H10" s="730"/>
      <c r="I10" s="730"/>
      <c r="J10" s="730"/>
      <c r="K10" s="730"/>
      <c r="L10" s="111" t="str">
        <f t="shared" si="0"/>
        <v/>
      </c>
    </row>
    <row r="11" spans="2:12" x14ac:dyDescent="0.25">
      <c r="B11" s="466" t="s">
        <v>1235</v>
      </c>
      <c r="C11" s="468" t="s">
        <v>46</v>
      </c>
      <c r="D11" s="730"/>
      <c r="E11" s="730"/>
      <c r="F11" s="730"/>
      <c r="G11" s="730"/>
      <c r="H11" s="730"/>
      <c r="I11" s="730"/>
      <c r="J11" s="730"/>
      <c r="K11" s="730"/>
      <c r="L11" s="111" t="str">
        <f t="shared" si="0"/>
        <v/>
      </c>
    </row>
    <row r="12" spans="2:12" x14ac:dyDescent="0.25">
      <c r="B12" s="466" t="s">
        <v>1236</v>
      </c>
      <c r="C12" s="468" t="s">
        <v>48</v>
      </c>
      <c r="D12" s="730"/>
      <c r="E12" s="730"/>
      <c r="F12" s="730"/>
      <c r="G12" s="730"/>
      <c r="H12" s="730"/>
      <c r="I12" s="730"/>
      <c r="J12" s="730"/>
      <c r="K12" s="730"/>
      <c r="L12" s="111" t="str">
        <f t="shared" si="0"/>
        <v/>
      </c>
    </row>
    <row r="13" spans="2:12" ht="30" x14ac:dyDescent="0.25">
      <c r="B13" s="466" t="s">
        <v>1237</v>
      </c>
      <c r="C13" s="468" t="s">
        <v>47</v>
      </c>
      <c r="D13" s="730"/>
      <c r="E13" s="730"/>
      <c r="F13" s="730"/>
      <c r="G13" s="730"/>
      <c r="H13" s="730"/>
      <c r="I13" s="730"/>
      <c r="J13" s="730"/>
      <c r="K13" s="730"/>
      <c r="L13" s="111" t="str">
        <f t="shared" si="0"/>
        <v/>
      </c>
    </row>
    <row r="14" spans="2:12" x14ac:dyDescent="0.25">
      <c r="B14" s="466" t="s">
        <v>1238</v>
      </c>
      <c r="C14" s="468" t="s">
        <v>36</v>
      </c>
      <c r="D14" s="730"/>
      <c r="E14" s="730"/>
      <c r="F14" s="730"/>
      <c r="G14" s="730"/>
      <c r="H14" s="730"/>
      <c r="I14" s="730"/>
      <c r="J14" s="730"/>
      <c r="K14" s="730"/>
      <c r="L14" s="111" t="str">
        <f t="shared" si="0"/>
        <v/>
      </c>
    </row>
    <row r="15" spans="2:12" x14ac:dyDescent="0.25">
      <c r="B15" s="529" t="s">
        <v>1239</v>
      </c>
      <c r="C15" s="520" t="s">
        <v>22</v>
      </c>
      <c r="D15" s="734"/>
      <c r="E15" s="734"/>
      <c r="F15" s="734"/>
      <c r="G15" s="734"/>
      <c r="H15" s="734"/>
      <c r="I15" s="734"/>
      <c r="J15" s="734"/>
      <c r="K15" s="734"/>
      <c r="L15" s="111" t="str">
        <f t="shared" si="0"/>
        <v/>
      </c>
    </row>
    <row r="16" spans="2:12" x14ac:dyDescent="0.25">
      <c r="B16" s="679" t="s">
        <v>1240</v>
      </c>
      <c r="C16" s="678" t="s">
        <v>831</v>
      </c>
      <c r="D16" s="819"/>
      <c r="E16" s="819"/>
      <c r="F16" s="819"/>
      <c r="G16" s="819"/>
      <c r="H16" s="819"/>
      <c r="I16" s="819"/>
      <c r="J16" s="819"/>
      <c r="K16" s="819"/>
      <c r="L16" s="111" t="str">
        <f t="shared" si="0"/>
        <v/>
      </c>
    </row>
    <row r="17" spans="2:12" x14ac:dyDescent="0.25">
      <c r="B17" s="466" t="s">
        <v>1241</v>
      </c>
      <c r="C17" s="468" t="s">
        <v>43</v>
      </c>
      <c r="D17" s="730"/>
      <c r="E17" s="730"/>
      <c r="F17" s="730"/>
      <c r="G17" s="730"/>
      <c r="H17" s="730"/>
      <c r="I17" s="730"/>
      <c r="J17" s="730"/>
      <c r="K17" s="730"/>
      <c r="L17" s="111" t="str">
        <f t="shared" si="0"/>
        <v/>
      </c>
    </row>
    <row r="18" spans="2:12" x14ac:dyDescent="0.25">
      <c r="B18" s="466" t="s">
        <v>1242</v>
      </c>
      <c r="C18" s="468" t="s">
        <v>44</v>
      </c>
      <c r="D18" s="730"/>
      <c r="E18" s="730"/>
      <c r="F18" s="730"/>
      <c r="G18" s="730"/>
      <c r="H18" s="730"/>
      <c r="I18" s="730"/>
      <c r="J18" s="730"/>
      <c r="K18" s="730"/>
      <c r="L18" s="111" t="str">
        <f t="shared" si="0"/>
        <v/>
      </c>
    </row>
    <row r="19" spans="2:12" x14ac:dyDescent="0.25">
      <c r="B19" s="466" t="s">
        <v>1243</v>
      </c>
      <c r="C19" s="468" t="s">
        <v>45</v>
      </c>
      <c r="D19" s="730"/>
      <c r="E19" s="730"/>
      <c r="F19" s="730"/>
      <c r="G19" s="730"/>
      <c r="H19" s="730"/>
      <c r="I19" s="730"/>
      <c r="J19" s="730"/>
      <c r="K19" s="730"/>
      <c r="L19" s="111" t="str">
        <f t="shared" si="0"/>
        <v/>
      </c>
    </row>
    <row r="20" spans="2:12" x14ac:dyDescent="0.25">
      <c r="B20" s="466" t="s">
        <v>1244</v>
      </c>
      <c r="C20" s="468" t="s">
        <v>46</v>
      </c>
      <c r="D20" s="730"/>
      <c r="E20" s="730"/>
      <c r="F20" s="730"/>
      <c r="G20" s="730"/>
      <c r="H20" s="730"/>
      <c r="I20" s="730"/>
      <c r="J20" s="730"/>
      <c r="K20" s="730"/>
      <c r="L20" s="111" t="str">
        <f t="shared" si="0"/>
        <v/>
      </c>
    </row>
    <row r="21" spans="2:12" x14ac:dyDescent="0.25">
      <c r="B21" s="466" t="s">
        <v>1245</v>
      </c>
      <c r="C21" s="468" t="s">
        <v>48</v>
      </c>
      <c r="D21" s="730"/>
      <c r="E21" s="730"/>
      <c r="F21" s="730"/>
      <c r="G21" s="730"/>
      <c r="H21" s="730"/>
      <c r="I21" s="730"/>
      <c r="J21" s="730"/>
      <c r="K21" s="730"/>
      <c r="L21" s="111" t="str">
        <f t="shared" si="0"/>
        <v/>
      </c>
    </row>
    <row r="22" spans="2:12" ht="30" x14ac:dyDescent="0.25">
      <c r="B22" s="466" t="s">
        <v>1246</v>
      </c>
      <c r="C22" s="468" t="s">
        <v>47</v>
      </c>
      <c r="D22" s="730"/>
      <c r="E22" s="730"/>
      <c r="F22" s="730"/>
      <c r="G22" s="730"/>
      <c r="H22" s="730"/>
      <c r="I22" s="730"/>
      <c r="J22" s="730"/>
      <c r="K22" s="730"/>
      <c r="L22" s="111" t="str">
        <f t="shared" si="0"/>
        <v/>
      </c>
    </row>
    <row r="23" spans="2:12" x14ac:dyDescent="0.25">
      <c r="B23" s="466" t="s">
        <v>1247</v>
      </c>
      <c r="C23" s="468" t="s">
        <v>64</v>
      </c>
      <c r="D23" s="730"/>
      <c r="E23" s="730"/>
      <c r="F23" s="730"/>
      <c r="G23" s="730"/>
      <c r="H23" s="730"/>
      <c r="I23" s="730"/>
      <c r="J23" s="730"/>
      <c r="K23" s="730"/>
      <c r="L23" s="111" t="str">
        <f t="shared" si="0"/>
        <v/>
      </c>
    </row>
    <row r="24" spans="2:12" x14ac:dyDescent="0.25">
      <c r="B24" s="466" t="s">
        <v>1248</v>
      </c>
      <c r="C24" s="515" t="s">
        <v>840</v>
      </c>
      <c r="D24" s="730"/>
      <c r="E24" s="730"/>
      <c r="F24" s="730"/>
      <c r="G24" s="730"/>
      <c r="H24" s="730"/>
      <c r="I24" s="730"/>
      <c r="J24" s="730"/>
      <c r="K24" s="730"/>
      <c r="L24" s="111" t="str">
        <f t="shared" si="0"/>
        <v/>
      </c>
    </row>
    <row r="25" spans="2:12" x14ac:dyDescent="0.25">
      <c r="B25" s="466" t="s">
        <v>1249</v>
      </c>
      <c r="C25" s="515" t="s">
        <v>842</v>
      </c>
      <c r="D25" s="730"/>
      <c r="E25" s="730"/>
      <c r="F25" s="730"/>
      <c r="G25" s="730"/>
      <c r="H25" s="730"/>
      <c r="I25" s="730"/>
      <c r="J25" s="730"/>
      <c r="K25" s="730"/>
      <c r="L25" s="111" t="str">
        <f t="shared" si="0"/>
        <v/>
      </c>
    </row>
    <row r="26" spans="2:12" x14ac:dyDescent="0.25">
      <c r="B26" s="466" t="s">
        <v>1250</v>
      </c>
      <c r="C26" s="468" t="s">
        <v>214</v>
      </c>
      <c r="D26" s="730"/>
      <c r="E26" s="730"/>
      <c r="F26" s="730"/>
      <c r="G26" s="730"/>
      <c r="H26" s="730"/>
      <c r="I26" s="730"/>
      <c r="J26" s="730"/>
      <c r="K26" s="730"/>
      <c r="L26" s="111" t="str">
        <f t="shared" si="0"/>
        <v/>
      </c>
    </row>
    <row r="27" spans="2:12" x14ac:dyDescent="0.25">
      <c r="B27" s="529" t="s">
        <v>1251</v>
      </c>
      <c r="C27" s="520" t="s">
        <v>22</v>
      </c>
      <c r="D27" s="734"/>
      <c r="E27" s="734"/>
      <c r="F27" s="734"/>
      <c r="G27" s="734"/>
      <c r="H27" s="734"/>
      <c r="I27" s="734"/>
      <c r="J27" s="734"/>
      <c r="K27" s="734"/>
      <c r="L27" s="111" t="str">
        <f t="shared" si="0"/>
        <v/>
      </c>
    </row>
    <row r="28" spans="2:12" x14ac:dyDescent="0.25">
      <c r="B28" s="679" t="s">
        <v>1252</v>
      </c>
      <c r="C28" s="678" t="s">
        <v>95</v>
      </c>
      <c r="D28" s="819"/>
      <c r="E28" s="819"/>
      <c r="F28" s="819"/>
      <c r="G28" s="819"/>
      <c r="H28" s="819"/>
      <c r="I28" s="819"/>
      <c r="J28" s="819"/>
      <c r="K28" s="819"/>
      <c r="L28" s="111" t="str">
        <f t="shared" si="0"/>
        <v/>
      </c>
    </row>
    <row r="29" spans="2:12" x14ac:dyDescent="0.25">
      <c r="B29" s="466" t="s">
        <v>1253</v>
      </c>
      <c r="C29" s="468" t="s">
        <v>69</v>
      </c>
      <c r="D29" s="766"/>
      <c r="E29" s="766"/>
      <c r="F29" s="766"/>
      <c r="G29" s="766"/>
      <c r="H29" s="766"/>
      <c r="I29" s="766"/>
      <c r="J29" s="766"/>
      <c r="K29" s="766"/>
      <c r="L29" s="111" t="str">
        <f t="shared" si="0"/>
        <v/>
      </c>
    </row>
    <row r="30" spans="2:12" x14ac:dyDescent="0.25">
      <c r="B30" s="466" t="s">
        <v>1254</v>
      </c>
      <c r="C30" s="468" t="s">
        <v>213</v>
      </c>
      <c r="D30" s="730"/>
      <c r="E30" s="730"/>
      <c r="F30" s="730"/>
      <c r="G30" s="730"/>
      <c r="H30" s="730"/>
      <c r="I30" s="730"/>
      <c r="J30" s="730"/>
      <c r="K30" s="730"/>
      <c r="L30" s="111" t="str">
        <f t="shared" si="0"/>
        <v/>
      </c>
    </row>
    <row r="31" spans="2:12" x14ac:dyDescent="0.25">
      <c r="B31" s="466" t="s">
        <v>1255</v>
      </c>
      <c r="C31" s="468" t="s">
        <v>64</v>
      </c>
      <c r="D31" s="730"/>
      <c r="E31" s="730"/>
      <c r="F31" s="730"/>
      <c r="G31" s="730"/>
      <c r="H31" s="730"/>
      <c r="I31" s="730"/>
      <c r="J31" s="730"/>
      <c r="K31" s="730"/>
      <c r="L31" s="111" t="str">
        <f t="shared" si="0"/>
        <v/>
      </c>
    </row>
    <row r="32" spans="2:12" x14ac:dyDescent="0.25">
      <c r="B32" s="466" t="s">
        <v>1256</v>
      </c>
      <c r="C32" s="515" t="s">
        <v>840</v>
      </c>
      <c r="D32" s="730"/>
      <c r="E32" s="730"/>
      <c r="F32" s="730"/>
      <c r="G32" s="730"/>
      <c r="H32" s="730"/>
      <c r="I32" s="730"/>
      <c r="J32" s="730"/>
      <c r="K32" s="730"/>
      <c r="L32" s="111" t="str">
        <f t="shared" si="0"/>
        <v/>
      </c>
    </row>
    <row r="33" spans="2:12" x14ac:dyDescent="0.25">
      <c r="B33" s="466" t="s">
        <v>1257</v>
      </c>
      <c r="C33" s="515" t="s">
        <v>842</v>
      </c>
      <c r="D33" s="730"/>
      <c r="E33" s="730"/>
      <c r="F33" s="730"/>
      <c r="G33" s="730"/>
      <c r="H33" s="730"/>
      <c r="I33" s="730"/>
      <c r="J33" s="730"/>
      <c r="K33" s="730"/>
      <c r="L33" s="111" t="str">
        <f t="shared" si="0"/>
        <v/>
      </c>
    </row>
    <row r="34" spans="2:12" ht="30" x14ac:dyDescent="0.25">
      <c r="B34" s="466" t="s">
        <v>1258</v>
      </c>
      <c r="C34" s="675" t="s">
        <v>1214</v>
      </c>
      <c r="D34" s="730"/>
      <c r="E34" s="730"/>
      <c r="F34" s="730"/>
      <c r="G34" s="730"/>
      <c r="H34" s="730"/>
      <c r="I34" s="730"/>
      <c r="J34" s="730"/>
      <c r="K34" s="730"/>
      <c r="L34" s="111" t="str">
        <f t="shared" si="0"/>
        <v/>
      </c>
    </row>
    <row r="35" spans="2:12" ht="30" x14ac:dyDescent="0.25">
      <c r="B35" s="466" t="s">
        <v>1259</v>
      </c>
      <c r="C35" s="675" t="s">
        <v>1216</v>
      </c>
      <c r="D35" s="730"/>
      <c r="E35" s="730"/>
      <c r="F35" s="730"/>
      <c r="G35" s="730"/>
      <c r="H35" s="730"/>
      <c r="I35" s="730"/>
      <c r="J35" s="730"/>
      <c r="K35" s="730"/>
      <c r="L35" s="111" t="str">
        <f t="shared" si="0"/>
        <v/>
      </c>
    </row>
    <row r="36" spans="2:12" x14ac:dyDescent="0.25">
      <c r="B36" s="529" t="s">
        <v>1273</v>
      </c>
      <c r="C36" s="520" t="s">
        <v>22</v>
      </c>
      <c r="D36" s="734"/>
      <c r="E36" s="734"/>
      <c r="F36" s="734"/>
      <c r="G36" s="734"/>
      <c r="H36" s="734"/>
      <c r="I36" s="734"/>
      <c r="J36" s="734"/>
      <c r="K36" s="734"/>
      <c r="L36" s="111" t="str">
        <f t="shared" si="0"/>
        <v/>
      </c>
    </row>
    <row r="37" spans="2:12" x14ac:dyDescent="0.25">
      <c r="B37" s="679" t="s">
        <v>1260</v>
      </c>
      <c r="C37" s="678" t="s">
        <v>524</v>
      </c>
      <c r="D37" s="819"/>
      <c r="E37" s="819"/>
      <c r="F37" s="819"/>
      <c r="G37" s="819"/>
      <c r="H37" s="819"/>
      <c r="I37" s="819"/>
      <c r="J37" s="819"/>
      <c r="K37" s="819"/>
      <c r="L37" s="111" t="str">
        <f t="shared" si="0"/>
        <v/>
      </c>
    </row>
    <row r="38" spans="2:12" x14ac:dyDescent="0.25">
      <c r="B38" s="466" t="s">
        <v>1261</v>
      </c>
      <c r="C38" s="468" t="s">
        <v>43</v>
      </c>
      <c r="D38" s="730"/>
      <c r="E38" s="730"/>
      <c r="F38" s="730"/>
      <c r="G38" s="730"/>
      <c r="H38" s="730"/>
      <c r="I38" s="730"/>
      <c r="J38" s="730"/>
      <c r="K38" s="730"/>
      <c r="L38" s="111" t="str">
        <f t="shared" si="0"/>
        <v/>
      </c>
    </row>
    <row r="39" spans="2:12" x14ac:dyDescent="0.25">
      <c r="B39" s="466" t="s">
        <v>1262</v>
      </c>
      <c r="C39" s="468" t="s">
        <v>44</v>
      </c>
      <c r="D39" s="730"/>
      <c r="E39" s="730"/>
      <c r="F39" s="730"/>
      <c r="G39" s="730"/>
      <c r="H39" s="730"/>
      <c r="I39" s="730"/>
      <c r="J39" s="730"/>
      <c r="K39" s="730"/>
      <c r="L39" s="111" t="str">
        <f t="shared" si="0"/>
        <v/>
      </c>
    </row>
    <row r="40" spans="2:12" x14ac:dyDescent="0.25">
      <c r="B40" s="466" t="s">
        <v>1263</v>
      </c>
      <c r="C40" s="468" t="s">
        <v>45</v>
      </c>
      <c r="D40" s="730"/>
      <c r="E40" s="730"/>
      <c r="F40" s="730"/>
      <c r="G40" s="730"/>
      <c r="H40" s="730"/>
      <c r="I40" s="730"/>
      <c r="J40" s="730"/>
      <c r="K40" s="730"/>
      <c r="L40" s="111" t="str">
        <f t="shared" si="0"/>
        <v/>
      </c>
    </row>
    <row r="41" spans="2:12" x14ac:dyDescent="0.25">
      <c r="B41" s="466" t="s">
        <v>1264</v>
      </c>
      <c r="C41" s="468" t="s">
        <v>46</v>
      </c>
      <c r="D41" s="730"/>
      <c r="E41" s="730"/>
      <c r="F41" s="730"/>
      <c r="G41" s="730"/>
      <c r="H41" s="730"/>
      <c r="I41" s="730"/>
      <c r="J41" s="730"/>
      <c r="K41" s="730"/>
      <c r="L41" s="111" t="str">
        <f t="shared" si="0"/>
        <v/>
      </c>
    </row>
    <row r="42" spans="2:12" x14ac:dyDescent="0.25">
      <c r="B42" s="466" t="s">
        <v>1265</v>
      </c>
      <c r="C42" s="468" t="s">
        <v>48</v>
      </c>
      <c r="D42" s="730"/>
      <c r="E42" s="730"/>
      <c r="F42" s="730"/>
      <c r="G42" s="730"/>
      <c r="H42" s="730"/>
      <c r="I42" s="730"/>
      <c r="J42" s="730"/>
      <c r="K42" s="730"/>
      <c r="L42" s="111" t="str">
        <f t="shared" si="0"/>
        <v/>
      </c>
    </row>
    <row r="43" spans="2:12" ht="30" x14ac:dyDescent="0.25">
      <c r="B43" s="466" t="s">
        <v>1266</v>
      </c>
      <c r="C43" s="468" t="s">
        <v>47</v>
      </c>
      <c r="D43" s="730"/>
      <c r="E43" s="730"/>
      <c r="F43" s="730"/>
      <c r="G43" s="730"/>
      <c r="H43" s="730"/>
      <c r="I43" s="730"/>
      <c r="J43" s="730"/>
      <c r="K43" s="730"/>
      <c r="L43" s="111" t="str">
        <f t="shared" si="0"/>
        <v/>
      </c>
    </row>
    <row r="44" spans="2:12" x14ac:dyDescent="0.25">
      <c r="B44" s="466" t="s">
        <v>1267</v>
      </c>
      <c r="C44" s="468" t="s">
        <v>69</v>
      </c>
      <c r="D44" s="730"/>
      <c r="E44" s="730"/>
      <c r="F44" s="730"/>
      <c r="G44" s="730"/>
      <c r="H44" s="730"/>
      <c r="I44" s="730"/>
      <c r="J44" s="730"/>
      <c r="K44" s="730"/>
      <c r="L44" s="111" t="str">
        <f t="shared" si="0"/>
        <v/>
      </c>
    </row>
    <row r="45" spans="2:12" x14ac:dyDescent="0.25">
      <c r="B45" s="466" t="s">
        <v>1268</v>
      </c>
      <c r="C45" s="468" t="s">
        <v>213</v>
      </c>
      <c r="D45" s="730"/>
      <c r="E45" s="730"/>
      <c r="F45" s="730"/>
      <c r="G45" s="730"/>
      <c r="H45" s="730"/>
      <c r="I45" s="730"/>
      <c r="J45" s="730"/>
      <c r="K45" s="730"/>
      <c r="L45" s="111" t="str">
        <f t="shared" si="0"/>
        <v/>
      </c>
    </row>
    <row r="46" spans="2:12" x14ac:dyDescent="0.25">
      <c r="B46" s="466" t="s">
        <v>1269</v>
      </c>
      <c r="C46" s="468" t="s">
        <v>64</v>
      </c>
      <c r="D46" s="730"/>
      <c r="E46" s="730"/>
      <c r="F46" s="730"/>
      <c r="G46" s="730"/>
      <c r="H46" s="730"/>
      <c r="I46" s="730"/>
      <c r="J46" s="730"/>
      <c r="K46" s="730"/>
      <c r="L46" s="111" t="str">
        <f t="shared" si="0"/>
        <v/>
      </c>
    </row>
    <row r="47" spans="2:12" ht="15.75" thickBot="1" x14ac:dyDescent="0.3">
      <c r="B47" s="529" t="s">
        <v>1270</v>
      </c>
      <c r="C47" s="520" t="s">
        <v>22</v>
      </c>
      <c r="D47" s="734"/>
      <c r="E47" s="734"/>
      <c r="F47" s="734"/>
      <c r="G47" s="734"/>
      <c r="H47" s="734"/>
      <c r="I47" s="734"/>
      <c r="J47" s="734"/>
      <c r="K47" s="734"/>
      <c r="L47" s="111" t="str">
        <f t="shared" si="0"/>
        <v/>
      </c>
    </row>
    <row r="48" spans="2:12" ht="15.75" thickBot="1" x14ac:dyDescent="0.3">
      <c r="B48" s="680" t="s">
        <v>1271</v>
      </c>
      <c r="C48" s="543" t="s">
        <v>73</v>
      </c>
      <c r="D48" s="806"/>
      <c r="E48" s="806"/>
      <c r="F48" s="806"/>
      <c r="G48" s="806"/>
      <c r="H48" s="806"/>
      <c r="I48" s="806"/>
      <c r="J48" s="806"/>
      <c r="K48" s="806"/>
      <c r="L48" s="111" t="str">
        <f t="shared" si="0"/>
        <v/>
      </c>
    </row>
    <row r="50" spans="3:11" x14ac:dyDescent="0.25">
      <c r="C50" s="2" t="s">
        <v>1885</v>
      </c>
    </row>
    <row r="51" spans="3:11" x14ac:dyDescent="0.25">
      <c r="C51" t="s">
        <v>1231</v>
      </c>
      <c r="D51" s="425" t="str">
        <f>IF(D7="","",IF(ROUND(SUM(D8:D15),2)=ROUND(D7,2),"OK","Błąd sumy częściowej"))</f>
        <v/>
      </c>
      <c r="E51" s="425" t="str">
        <f t="shared" ref="E51:K51" si="1">IF(E7="","",IF(ROUND(SUM(E8:E15),2)=ROUND(E7,2),"OK","Błąd sumy częściowej"))</f>
        <v/>
      </c>
      <c r="F51" s="425" t="str">
        <f t="shared" si="1"/>
        <v/>
      </c>
      <c r="G51" s="425" t="str">
        <f t="shared" si="1"/>
        <v/>
      </c>
      <c r="H51" s="425" t="str">
        <f t="shared" si="1"/>
        <v/>
      </c>
      <c r="I51" s="425" t="str">
        <f t="shared" si="1"/>
        <v/>
      </c>
      <c r="J51" s="425" t="str">
        <f t="shared" si="1"/>
        <v/>
      </c>
      <c r="K51" s="425" t="str">
        <f t="shared" si="1"/>
        <v/>
      </c>
    </row>
    <row r="52" spans="3:11" x14ac:dyDescent="0.25">
      <c r="C52" t="s">
        <v>1240</v>
      </c>
      <c r="D52" s="425" t="str">
        <f>IF(D16="","",IF(ROUND(SUM(D17,D18,D19,D20,D21,D22,D23,D26,D27),2)=ROUND(D16,2),"OK","Błąd sumy częściowej"))</f>
        <v/>
      </c>
      <c r="E52" s="425" t="str">
        <f t="shared" ref="E52:K52" si="2">IF(E16="","",IF(ROUND(SUM(E17,E18,E19,E20,E21,E22,E23,E26,E27),2)=ROUND(E16,2),"OK","Błąd sumy częściowej"))</f>
        <v/>
      </c>
      <c r="F52" s="425" t="str">
        <f t="shared" si="2"/>
        <v/>
      </c>
      <c r="G52" s="425" t="str">
        <f t="shared" si="2"/>
        <v/>
      </c>
      <c r="H52" s="425" t="str">
        <f t="shared" si="2"/>
        <v/>
      </c>
      <c r="I52" s="425" t="str">
        <f t="shared" si="2"/>
        <v/>
      </c>
      <c r="J52" s="425" t="str">
        <f t="shared" si="2"/>
        <v/>
      </c>
      <c r="K52" s="425" t="str">
        <f t="shared" si="2"/>
        <v/>
      </c>
    </row>
    <row r="53" spans="3:11" x14ac:dyDescent="0.25">
      <c r="C53" t="s">
        <v>1252</v>
      </c>
      <c r="D53" s="425" t="str">
        <f>IF(D28="","",IF(ROUND(SUM(D29,D30,D31,D36),2)=ROUND(D28,2),"OK","Błąd sumy częściowej"))</f>
        <v/>
      </c>
      <c r="E53" s="425" t="str">
        <f t="shared" ref="E53:K53" si="3">IF(E28="","",IF(ROUND(SUM(E29,E30,E31,E36),2)=ROUND(E28,2),"OK","Błąd sumy częściowej"))</f>
        <v/>
      </c>
      <c r="F53" s="425" t="str">
        <f t="shared" si="3"/>
        <v/>
      </c>
      <c r="G53" s="425" t="str">
        <f t="shared" si="3"/>
        <v/>
      </c>
      <c r="H53" s="425" t="str">
        <f t="shared" si="3"/>
        <v/>
      </c>
      <c r="I53" s="425" t="str">
        <f t="shared" si="3"/>
        <v/>
      </c>
      <c r="J53" s="425" t="str">
        <f t="shared" si="3"/>
        <v/>
      </c>
      <c r="K53" s="425" t="str">
        <f t="shared" si="3"/>
        <v/>
      </c>
    </row>
    <row r="54" spans="3:11" x14ac:dyDescent="0.25">
      <c r="C54" t="s">
        <v>1260</v>
      </c>
      <c r="D54" s="425" t="str">
        <f>IF(D37="","",IF(ROUND(SUM(D38:D47),2)=ROUND(D37,2),"OK","Błąd sumy częściowej"))</f>
        <v/>
      </c>
      <c r="E54" s="425" t="str">
        <f t="shared" ref="E54:K54" si="4">IF(E37="","",IF(ROUND(SUM(E38:E47),2)=ROUND(E37,2),"OK","Błąd sumy częściowej"))</f>
        <v/>
      </c>
      <c r="F54" s="425" t="str">
        <f t="shared" si="4"/>
        <v/>
      </c>
      <c r="G54" s="425" t="str">
        <f t="shared" si="4"/>
        <v/>
      </c>
      <c r="H54" s="425" t="str">
        <f t="shared" si="4"/>
        <v/>
      </c>
      <c r="I54" s="425" t="str">
        <f t="shared" si="4"/>
        <v/>
      </c>
      <c r="J54" s="425" t="str">
        <f t="shared" si="4"/>
        <v/>
      </c>
      <c r="K54" s="425" t="str">
        <f t="shared" si="4"/>
        <v/>
      </c>
    </row>
    <row r="55" spans="3:11" x14ac:dyDescent="0.25">
      <c r="C55" t="s">
        <v>1271</v>
      </c>
      <c r="D55" s="425" t="str">
        <f>IF(D48="","",IF(ROUND(SUM(D7,D16,D28,D37),2)=ROUND(D48,2),"OK","Błąd sumy częściowej"))</f>
        <v/>
      </c>
      <c r="E55" s="425" t="str">
        <f t="shared" ref="E55:K55" si="5">IF(E48="","",IF(ROUND(SUM(E7,E16,E28,E37),2)=ROUND(E48,2),"OK","Błąd sumy częściowej"))</f>
        <v/>
      </c>
      <c r="F55" s="425" t="str">
        <f t="shared" si="5"/>
        <v/>
      </c>
      <c r="G55" s="425" t="str">
        <f t="shared" si="5"/>
        <v/>
      </c>
      <c r="H55" s="425" t="str">
        <f t="shared" si="5"/>
        <v/>
      </c>
      <c r="I55" s="425" t="str">
        <f t="shared" si="5"/>
        <v/>
      </c>
      <c r="J55" s="425" t="str">
        <f t="shared" si="5"/>
        <v/>
      </c>
      <c r="K55" s="425" t="str">
        <f t="shared" si="5"/>
        <v/>
      </c>
    </row>
    <row r="57" spans="3:11" x14ac:dyDescent="0.25">
      <c r="C57" s="15" t="s">
        <v>1908</v>
      </c>
      <c r="D57" s="425" t="str">
        <f>IF(COUNTBLANK(L7:L48)=42,"",IF(AND(COUNTIF(L7:L48,"Weryfikacja wiersza OK")=42,COUNTIF(D51:K55,"OK")=40),"Arkusz jest zwalidowany poprawnie","Arkusz jest niepoprawny"))</f>
        <v/>
      </c>
    </row>
  </sheetData>
  <sheetProtection algorithmName="SHA-512" hashValue="bVYKupDmq89SVzcArYRWTbltJZTGYBDgu7LAXq3FROzf0s43XF5JnUB68AaipY4CCqkdrd9o8vi9qZZsB3dUow==" saltValue="QRgP8ZK0K81H65zeR7h8OA==" spinCount="100000" sheet="1" objects="1" scenarios="1" formatColumns="0" formatRows="0"/>
  <mergeCells count="3">
    <mergeCell ref="B4:C6"/>
    <mergeCell ref="D4:D5"/>
    <mergeCell ref="E4:K4"/>
  </mergeCells>
  <conditionalFormatting sqref="L7:L48">
    <cfRule type="containsText" dxfId="32" priority="3" operator="containsText" text="Weryfikacja wiersza OK">
      <formula>NOT(ISERROR(SEARCH("Weryfikacja wiersza OK",L7)))</formula>
    </cfRule>
  </conditionalFormatting>
  <conditionalFormatting sqref="D51:K55">
    <cfRule type="containsText" dxfId="31" priority="2" operator="containsText" text="OK">
      <formula>NOT(ISERROR(SEARCH("OK",D51)))</formula>
    </cfRule>
  </conditionalFormatting>
  <conditionalFormatting sqref="D57">
    <cfRule type="containsText" dxfId="30" priority="1" operator="containsText" text="Arkusz jest zwalidowany poprawnie">
      <formula>NOT(ISERROR(SEARCH("Arkusz jest zwalidowany poprawnie",D57)))</formula>
    </cfRule>
  </conditionalFormatting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9"/>
  <sheetViews>
    <sheetView topLeftCell="A16" zoomScale="90" zoomScaleNormal="90" workbookViewId="0">
      <selection activeCell="J43" sqref="D6:J43"/>
    </sheetView>
  </sheetViews>
  <sheetFormatPr defaultRowHeight="15" x14ac:dyDescent="0.25"/>
  <cols>
    <col min="2" max="2" width="12.28515625" customWidth="1"/>
    <col min="3" max="3" width="54.28515625" bestFit="1" customWidth="1"/>
    <col min="4" max="4" width="16.5703125" customWidth="1"/>
    <col min="5" max="8" width="13.5703125" customWidth="1"/>
    <col min="9" max="9" width="17.42578125" customWidth="1"/>
    <col min="10" max="10" width="14.85546875" customWidth="1"/>
    <col min="11" max="11" width="58.5703125" customWidth="1"/>
  </cols>
  <sheetData>
    <row r="1" spans="2:11" ht="15.75" x14ac:dyDescent="0.25">
      <c r="B1" s="1" t="s">
        <v>0</v>
      </c>
    </row>
    <row r="2" spans="2:11" x14ac:dyDescent="0.25">
      <c r="B2" t="s">
        <v>1324</v>
      </c>
    </row>
    <row r="3" spans="2:11" ht="15.75" thickBot="1" x14ac:dyDescent="0.3"/>
    <row r="4" spans="2:11" ht="75" x14ac:dyDescent="0.25">
      <c r="B4" s="901" t="s">
        <v>565</v>
      </c>
      <c r="C4" s="902"/>
      <c r="D4" s="535" t="s">
        <v>43</v>
      </c>
      <c r="E4" s="536" t="s">
        <v>44</v>
      </c>
      <c r="F4" s="536" t="s">
        <v>45</v>
      </c>
      <c r="G4" s="536" t="s">
        <v>46</v>
      </c>
      <c r="H4" s="536" t="s">
        <v>48</v>
      </c>
      <c r="I4" s="536" t="s">
        <v>47</v>
      </c>
      <c r="J4" s="537" t="s">
        <v>22</v>
      </c>
    </row>
    <row r="5" spans="2:11" ht="15.75" thickBot="1" x14ac:dyDescent="0.3">
      <c r="B5" s="903"/>
      <c r="C5" s="904"/>
      <c r="D5" s="525" t="s">
        <v>112</v>
      </c>
      <c r="E5" s="528" t="s">
        <v>113</v>
      </c>
      <c r="F5" s="528" t="s">
        <v>114</v>
      </c>
      <c r="G5" s="528" t="s">
        <v>115</v>
      </c>
      <c r="H5" s="528" t="s">
        <v>120</v>
      </c>
      <c r="I5" s="528" t="s">
        <v>116</v>
      </c>
      <c r="J5" s="526" t="s">
        <v>172</v>
      </c>
    </row>
    <row r="6" spans="2:11" x14ac:dyDescent="0.25">
      <c r="B6" s="681" t="s">
        <v>1280</v>
      </c>
      <c r="C6" s="682" t="s">
        <v>468</v>
      </c>
      <c r="D6" s="828"/>
      <c r="E6" s="829"/>
      <c r="F6" s="829"/>
      <c r="G6" s="829"/>
      <c r="H6" s="829"/>
      <c r="I6" s="829"/>
      <c r="J6" s="830"/>
      <c r="K6" s="127" t="str">
        <f>IF(COUNTBLANK(D6:J6)=7,"",IF(COUNTBLANK(D6:J6)=0,"Weryfikacja wiersza OK","Należy wypełnić wszystkie pola w bieżącym wierszu"))</f>
        <v/>
      </c>
    </row>
    <row r="7" spans="2:11" ht="30" x14ac:dyDescent="0.25">
      <c r="B7" s="677" t="s">
        <v>1281</v>
      </c>
      <c r="C7" s="678" t="s">
        <v>475</v>
      </c>
      <c r="D7" s="819"/>
      <c r="E7" s="831"/>
      <c r="F7" s="831"/>
      <c r="G7" s="831"/>
      <c r="H7" s="831"/>
      <c r="I7" s="831"/>
      <c r="J7" s="832"/>
      <c r="K7" s="127" t="str">
        <f t="shared" ref="K7:K43" si="0">IF(COUNTBLANK(D7:J7)=7,"",IF(COUNTBLANK(D7:J7)=0,"Weryfikacja wiersza OK","Należy wypełnić wszystkie pola w bieżącym wierszu"))</f>
        <v/>
      </c>
    </row>
    <row r="8" spans="2:11" x14ac:dyDescent="0.25">
      <c r="B8" s="518" t="s">
        <v>1282</v>
      </c>
      <c r="C8" s="468" t="s">
        <v>393</v>
      </c>
      <c r="D8" s="730"/>
      <c r="E8" s="739"/>
      <c r="F8" s="739"/>
      <c r="G8" s="739"/>
      <c r="H8" s="739"/>
      <c r="I8" s="739"/>
      <c r="J8" s="731"/>
      <c r="K8" s="127" t="str">
        <f t="shared" si="0"/>
        <v/>
      </c>
    </row>
    <row r="9" spans="2:11" x14ac:dyDescent="0.25">
      <c r="B9" s="518" t="s">
        <v>1283</v>
      </c>
      <c r="C9" s="468" t="s">
        <v>198</v>
      </c>
      <c r="D9" s="730"/>
      <c r="E9" s="739"/>
      <c r="F9" s="739"/>
      <c r="G9" s="739"/>
      <c r="H9" s="739"/>
      <c r="I9" s="739"/>
      <c r="J9" s="731"/>
      <c r="K9" s="127" t="str">
        <f t="shared" si="0"/>
        <v/>
      </c>
    </row>
    <row r="10" spans="2:11" x14ac:dyDescent="0.25">
      <c r="B10" s="519" t="s">
        <v>1284</v>
      </c>
      <c r="C10" s="520" t="s">
        <v>68</v>
      </c>
      <c r="D10" s="734"/>
      <c r="E10" s="741"/>
      <c r="F10" s="741"/>
      <c r="G10" s="741"/>
      <c r="H10" s="741"/>
      <c r="I10" s="741"/>
      <c r="J10" s="735"/>
      <c r="K10" s="127" t="str">
        <f t="shared" si="0"/>
        <v/>
      </c>
    </row>
    <row r="11" spans="2:11" x14ac:dyDescent="0.25">
      <c r="B11" s="677" t="s">
        <v>1285</v>
      </c>
      <c r="C11" s="678" t="s">
        <v>480</v>
      </c>
      <c r="D11" s="819"/>
      <c r="E11" s="831"/>
      <c r="F11" s="831"/>
      <c r="G11" s="831"/>
      <c r="H11" s="831"/>
      <c r="I11" s="831"/>
      <c r="J11" s="832"/>
      <c r="K11" s="127" t="str">
        <f t="shared" si="0"/>
        <v/>
      </c>
    </row>
    <row r="12" spans="2:11" x14ac:dyDescent="0.25">
      <c r="B12" s="518" t="s">
        <v>1286</v>
      </c>
      <c r="C12" s="468" t="s">
        <v>393</v>
      </c>
      <c r="D12" s="730"/>
      <c r="E12" s="739"/>
      <c r="F12" s="739"/>
      <c r="G12" s="739"/>
      <c r="H12" s="739"/>
      <c r="I12" s="739"/>
      <c r="J12" s="731"/>
      <c r="K12" s="127" t="str">
        <f t="shared" si="0"/>
        <v/>
      </c>
    </row>
    <row r="13" spans="2:11" x14ac:dyDescent="0.25">
      <c r="B13" s="518" t="s">
        <v>1287</v>
      </c>
      <c r="C13" s="468" t="s">
        <v>198</v>
      </c>
      <c r="D13" s="730"/>
      <c r="E13" s="739"/>
      <c r="F13" s="739"/>
      <c r="G13" s="739"/>
      <c r="H13" s="739"/>
      <c r="I13" s="739"/>
      <c r="J13" s="731"/>
      <c r="K13" s="127" t="str">
        <f t="shared" si="0"/>
        <v/>
      </c>
    </row>
    <row r="14" spans="2:11" x14ac:dyDescent="0.25">
      <c r="B14" s="519" t="s">
        <v>1288</v>
      </c>
      <c r="C14" s="520" t="s">
        <v>68</v>
      </c>
      <c r="D14" s="734"/>
      <c r="E14" s="741"/>
      <c r="F14" s="741"/>
      <c r="G14" s="741"/>
      <c r="H14" s="741"/>
      <c r="I14" s="741"/>
      <c r="J14" s="735"/>
      <c r="K14" s="127" t="str">
        <f t="shared" si="0"/>
        <v/>
      </c>
    </row>
    <row r="15" spans="2:11" x14ac:dyDescent="0.25">
      <c r="B15" s="677" t="s">
        <v>1289</v>
      </c>
      <c r="C15" s="678" t="s">
        <v>485</v>
      </c>
      <c r="D15" s="819"/>
      <c r="E15" s="831"/>
      <c r="F15" s="831"/>
      <c r="G15" s="831"/>
      <c r="H15" s="831"/>
      <c r="I15" s="831"/>
      <c r="J15" s="832"/>
      <c r="K15" s="127" t="str">
        <f t="shared" si="0"/>
        <v/>
      </c>
    </row>
    <row r="16" spans="2:11" x14ac:dyDescent="0.25">
      <c r="B16" s="518" t="s">
        <v>1290</v>
      </c>
      <c r="C16" s="468" t="s">
        <v>393</v>
      </c>
      <c r="D16" s="730"/>
      <c r="E16" s="739"/>
      <c r="F16" s="739"/>
      <c r="G16" s="739"/>
      <c r="H16" s="739"/>
      <c r="I16" s="739"/>
      <c r="J16" s="731"/>
      <c r="K16" s="127" t="str">
        <f t="shared" si="0"/>
        <v/>
      </c>
    </row>
    <row r="17" spans="2:11" x14ac:dyDescent="0.25">
      <c r="B17" s="518" t="s">
        <v>1291</v>
      </c>
      <c r="C17" s="468" t="s">
        <v>198</v>
      </c>
      <c r="D17" s="730"/>
      <c r="E17" s="739"/>
      <c r="F17" s="739"/>
      <c r="G17" s="739"/>
      <c r="H17" s="739"/>
      <c r="I17" s="739"/>
      <c r="J17" s="731"/>
      <c r="K17" s="127" t="str">
        <f t="shared" si="0"/>
        <v/>
      </c>
    </row>
    <row r="18" spans="2:11" x14ac:dyDescent="0.25">
      <c r="B18" s="518" t="s">
        <v>1292</v>
      </c>
      <c r="C18" s="515" t="s">
        <v>1293</v>
      </c>
      <c r="D18" s="730"/>
      <c r="E18" s="739"/>
      <c r="F18" s="739"/>
      <c r="G18" s="739"/>
      <c r="H18" s="739"/>
      <c r="I18" s="739"/>
      <c r="J18" s="731"/>
      <c r="K18" s="127" t="str">
        <f t="shared" si="0"/>
        <v/>
      </c>
    </row>
    <row r="19" spans="2:11" x14ac:dyDescent="0.25">
      <c r="B19" s="518" t="s">
        <v>1294</v>
      </c>
      <c r="C19" s="515" t="s">
        <v>1295</v>
      </c>
      <c r="D19" s="730"/>
      <c r="E19" s="739"/>
      <c r="F19" s="739"/>
      <c r="G19" s="739"/>
      <c r="H19" s="739"/>
      <c r="I19" s="739"/>
      <c r="J19" s="731"/>
      <c r="K19" s="127" t="str">
        <f t="shared" si="0"/>
        <v/>
      </c>
    </row>
    <row r="20" spans="2:11" x14ac:dyDescent="0.25">
      <c r="B20" s="518" t="s">
        <v>1296</v>
      </c>
      <c r="C20" s="515" t="s">
        <v>1297</v>
      </c>
      <c r="D20" s="730"/>
      <c r="E20" s="739"/>
      <c r="F20" s="739"/>
      <c r="G20" s="739"/>
      <c r="H20" s="739"/>
      <c r="I20" s="739"/>
      <c r="J20" s="731"/>
      <c r="K20" s="127" t="str">
        <f t="shared" si="0"/>
        <v/>
      </c>
    </row>
    <row r="21" spans="2:11" x14ac:dyDescent="0.25">
      <c r="B21" s="518" t="s">
        <v>1298</v>
      </c>
      <c r="C21" s="468" t="s">
        <v>68</v>
      </c>
      <c r="D21" s="730"/>
      <c r="E21" s="739"/>
      <c r="F21" s="739"/>
      <c r="G21" s="739"/>
      <c r="H21" s="739"/>
      <c r="I21" s="739"/>
      <c r="J21" s="731"/>
      <c r="K21" s="127" t="str">
        <f t="shared" si="0"/>
        <v/>
      </c>
    </row>
    <row r="22" spans="2:11" x14ac:dyDescent="0.25">
      <c r="B22" s="518" t="s">
        <v>1299</v>
      </c>
      <c r="C22" s="515" t="s">
        <v>1300</v>
      </c>
      <c r="D22" s="730"/>
      <c r="E22" s="739"/>
      <c r="F22" s="739"/>
      <c r="G22" s="739"/>
      <c r="H22" s="739"/>
      <c r="I22" s="739"/>
      <c r="J22" s="731"/>
      <c r="K22" s="127" t="str">
        <f t="shared" si="0"/>
        <v/>
      </c>
    </row>
    <row r="23" spans="2:11" x14ac:dyDescent="0.25">
      <c r="B23" s="519" t="s">
        <v>1301</v>
      </c>
      <c r="C23" s="663" t="s">
        <v>1302</v>
      </c>
      <c r="D23" s="734"/>
      <c r="E23" s="741"/>
      <c r="F23" s="741"/>
      <c r="G23" s="741"/>
      <c r="H23" s="741"/>
      <c r="I23" s="741"/>
      <c r="J23" s="735"/>
      <c r="K23" s="127" t="str">
        <f t="shared" si="0"/>
        <v/>
      </c>
    </row>
    <row r="24" spans="2:11" x14ac:dyDescent="0.25">
      <c r="B24" s="677" t="s">
        <v>1303</v>
      </c>
      <c r="C24" s="678" t="s">
        <v>491</v>
      </c>
      <c r="D24" s="819"/>
      <c r="E24" s="831"/>
      <c r="F24" s="831"/>
      <c r="G24" s="831"/>
      <c r="H24" s="831"/>
      <c r="I24" s="831"/>
      <c r="J24" s="832"/>
      <c r="K24" s="127" t="str">
        <f t="shared" si="0"/>
        <v/>
      </c>
    </row>
    <row r="25" spans="2:11" x14ac:dyDescent="0.25">
      <c r="B25" s="518" t="s">
        <v>1304</v>
      </c>
      <c r="C25" s="468" t="s">
        <v>87</v>
      </c>
      <c r="D25" s="730"/>
      <c r="E25" s="739"/>
      <c r="F25" s="739"/>
      <c r="G25" s="739"/>
      <c r="H25" s="739"/>
      <c r="I25" s="739"/>
      <c r="J25" s="731"/>
      <c r="K25" s="127" t="str">
        <f t="shared" si="0"/>
        <v/>
      </c>
    </row>
    <row r="26" spans="2:11" x14ac:dyDescent="0.25">
      <c r="B26" s="518" t="s">
        <v>1305</v>
      </c>
      <c r="C26" s="468" t="s">
        <v>198</v>
      </c>
      <c r="D26" s="730"/>
      <c r="E26" s="739"/>
      <c r="F26" s="739"/>
      <c r="G26" s="739"/>
      <c r="H26" s="739"/>
      <c r="I26" s="739"/>
      <c r="J26" s="731"/>
      <c r="K26" s="127" t="str">
        <f t="shared" si="0"/>
        <v/>
      </c>
    </row>
    <row r="27" spans="2:11" x14ac:dyDescent="0.25">
      <c r="B27" s="518" t="s">
        <v>1306</v>
      </c>
      <c r="C27" s="515" t="s">
        <v>1293</v>
      </c>
      <c r="D27" s="730"/>
      <c r="E27" s="739"/>
      <c r="F27" s="739"/>
      <c r="G27" s="739"/>
      <c r="H27" s="739"/>
      <c r="I27" s="739"/>
      <c r="J27" s="731"/>
      <c r="K27" s="127" t="str">
        <f t="shared" si="0"/>
        <v/>
      </c>
    </row>
    <row r="28" spans="2:11" x14ac:dyDescent="0.25">
      <c r="B28" s="518" t="s">
        <v>1307</v>
      </c>
      <c r="C28" s="515" t="s">
        <v>1295</v>
      </c>
      <c r="D28" s="730"/>
      <c r="E28" s="739"/>
      <c r="F28" s="739"/>
      <c r="G28" s="739"/>
      <c r="H28" s="739"/>
      <c r="I28" s="739"/>
      <c r="J28" s="731"/>
      <c r="K28" s="127" t="str">
        <f t="shared" si="0"/>
        <v/>
      </c>
    </row>
    <row r="29" spans="2:11" x14ac:dyDescent="0.25">
      <c r="B29" s="518" t="s">
        <v>1308</v>
      </c>
      <c r="C29" s="515" t="s">
        <v>1297</v>
      </c>
      <c r="D29" s="730"/>
      <c r="E29" s="739"/>
      <c r="F29" s="739"/>
      <c r="G29" s="739"/>
      <c r="H29" s="739"/>
      <c r="I29" s="739"/>
      <c r="J29" s="731"/>
      <c r="K29" s="127" t="str">
        <f t="shared" si="0"/>
        <v/>
      </c>
    </row>
    <row r="30" spans="2:11" x14ac:dyDescent="0.25">
      <c r="B30" s="518" t="s">
        <v>1309</v>
      </c>
      <c r="C30" s="468" t="s">
        <v>489</v>
      </c>
      <c r="D30" s="730"/>
      <c r="E30" s="739"/>
      <c r="F30" s="739"/>
      <c r="G30" s="739"/>
      <c r="H30" s="739"/>
      <c r="I30" s="739"/>
      <c r="J30" s="731"/>
      <c r="K30" s="127" t="str">
        <f t="shared" si="0"/>
        <v/>
      </c>
    </row>
    <row r="31" spans="2:11" x14ac:dyDescent="0.25">
      <c r="B31" s="518" t="s">
        <v>1310</v>
      </c>
      <c r="C31" s="515" t="s">
        <v>1300</v>
      </c>
      <c r="D31" s="730"/>
      <c r="E31" s="739"/>
      <c r="F31" s="739"/>
      <c r="G31" s="739"/>
      <c r="H31" s="739"/>
      <c r="I31" s="739"/>
      <c r="J31" s="731"/>
      <c r="K31" s="127" t="str">
        <f t="shared" si="0"/>
        <v/>
      </c>
    </row>
    <row r="32" spans="2:11" x14ac:dyDescent="0.25">
      <c r="B32" s="518" t="s">
        <v>1311</v>
      </c>
      <c r="C32" s="515" t="s">
        <v>1312</v>
      </c>
      <c r="D32" s="730"/>
      <c r="E32" s="739"/>
      <c r="F32" s="739"/>
      <c r="G32" s="739"/>
      <c r="H32" s="739"/>
      <c r="I32" s="739"/>
      <c r="J32" s="731"/>
      <c r="K32" s="127" t="str">
        <f t="shared" si="0"/>
        <v/>
      </c>
    </row>
    <row r="33" spans="2:11" x14ac:dyDescent="0.25">
      <c r="B33" s="519" t="s">
        <v>1313</v>
      </c>
      <c r="C33" s="663" t="s">
        <v>1302</v>
      </c>
      <c r="D33" s="734"/>
      <c r="E33" s="741"/>
      <c r="F33" s="741"/>
      <c r="G33" s="741"/>
      <c r="H33" s="741"/>
      <c r="I33" s="741"/>
      <c r="J33" s="735"/>
      <c r="K33" s="127" t="str">
        <f t="shared" si="0"/>
        <v/>
      </c>
    </row>
    <row r="34" spans="2:11" x14ac:dyDescent="0.25">
      <c r="B34" s="677" t="s">
        <v>1314</v>
      </c>
      <c r="C34" s="678" t="s">
        <v>496</v>
      </c>
      <c r="D34" s="819"/>
      <c r="E34" s="831"/>
      <c r="F34" s="831"/>
      <c r="G34" s="831"/>
      <c r="H34" s="831"/>
      <c r="I34" s="831"/>
      <c r="J34" s="832"/>
      <c r="K34" s="127" t="str">
        <f t="shared" si="0"/>
        <v/>
      </c>
    </row>
    <row r="35" spans="2:11" x14ac:dyDescent="0.25">
      <c r="B35" s="518" t="s">
        <v>1315</v>
      </c>
      <c r="C35" s="468" t="s">
        <v>198</v>
      </c>
      <c r="D35" s="730"/>
      <c r="E35" s="739"/>
      <c r="F35" s="739"/>
      <c r="G35" s="739"/>
      <c r="H35" s="739"/>
      <c r="I35" s="739"/>
      <c r="J35" s="731"/>
      <c r="K35" s="127" t="str">
        <f t="shared" si="0"/>
        <v/>
      </c>
    </row>
    <row r="36" spans="2:11" x14ac:dyDescent="0.25">
      <c r="B36" s="518" t="s">
        <v>1316</v>
      </c>
      <c r="C36" s="515" t="s">
        <v>1293</v>
      </c>
      <c r="D36" s="730"/>
      <c r="E36" s="739"/>
      <c r="F36" s="739"/>
      <c r="G36" s="739"/>
      <c r="H36" s="739"/>
      <c r="I36" s="739"/>
      <c r="J36" s="731"/>
      <c r="K36" s="127" t="str">
        <f t="shared" si="0"/>
        <v/>
      </c>
    </row>
    <row r="37" spans="2:11" x14ac:dyDescent="0.25">
      <c r="B37" s="518" t="s">
        <v>1317</v>
      </c>
      <c r="C37" s="515" t="s">
        <v>1295</v>
      </c>
      <c r="D37" s="730"/>
      <c r="E37" s="739"/>
      <c r="F37" s="739"/>
      <c r="G37" s="739"/>
      <c r="H37" s="739"/>
      <c r="I37" s="739"/>
      <c r="J37" s="731"/>
      <c r="K37" s="127" t="str">
        <f t="shared" si="0"/>
        <v/>
      </c>
    </row>
    <row r="38" spans="2:11" x14ac:dyDescent="0.25">
      <c r="B38" s="518" t="s">
        <v>1318</v>
      </c>
      <c r="C38" s="515" t="s">
        <v>1297</v>
      </c>
      <c r="D38" s="730"/>
      <c r="E38" s="739"/>
      <c r="F38" s="739"/>
      <c r="G38" s="739"/>
      <c r="H38" s="739"/>
      <c r="I38" s="739"/>
      <c r="J38" s="731"/>
      <c r="K38" s="127" t="str">
        <f t="shared" si="0"/>
        <v/>
      </c>
    </row>
    <row r="39" spans="2:11" x14ac:dyDescent="0.25">
      <c r="B39" s="518" t="s">
        <v>1319</v>
      </c>
      <c r="C39" s="468" t="s">
        <v>682</v>
      </c>
      <c r="D39" s="730"/>
      <c r="E39" s="739"/>
      <c r="F39" s="739"/>
      <c r="G39" s="739"/>
      <c r="H39" s="739"/>
      <c r="I39" s="739"/>
      <c r="J39" s="731"/>
      <c r="K39" s="127" t="str">
        <f t="shared" si="0"/>
        <v/>
      </c>
    </row>
    <row r="40" spans="2:11" x14ac:dyDescent="0.25">
      <c r="B40" s="518" t="s">
        <v>1320</v>
      </c>
      <c r="C40" s="515" t="s">
        <v>1300</v>
      </c>
      <c r="D40" s="730"/>
      <c r="E40" s="739"/>
      <c r="F40" s="739"/>
      <c r="G40" s="739"/>
      <c r="H40" s="739"/>
      <c r="I40" s="739"/>
      <c r="J40" s="731"/>
      <c r="K40" s="127" t="str">
        <f t="shared" si="0"/>
        <v/>
      </c>
    </row>
    <row r="41" spans="2:11" x14ac:dyDescent="0.25">
      <c r="B41" s="519" t="s">
        <v>1321</v>
      </c>
      <c r="C41" s="663" t="s">
        <v>1302</v>
      </c>
      <c r="D41" s="734"/>
      <c r="E41" s="741"/>
      <c r="F41" s="741"/>
      <c r="G41" s="741"/>
      <c r="H41" s="741"/>
      <c r="I41" s="741"/>
      <c r="J41" s="735"/>
      <c r="K41" s="127" t="str">
        <f t="shared" si="0"/>
        <v/>
      </c>
    </row>
    <row r="42" spans="2:11" ht="15.75" thickBot="1" x14ac:dyDescent="0.3">
      <c r="B42" s="683" t="s">
        <v>1322</v>
      </c>
      <c r="C42" s="684" t="s">
        <v>510</v>
      </c>
      <c r="D42" s="833"/>
      <c r="E42" s="834"/>
      <c r="F42" s="834"/>
      <c r="G42" s="834"/>
      <c r="H42" s="834"/>
      <c r="I42" s="834"/>
      <c r="J42" s="835"/>
      <c r="K42" s="127" t="str">
        <f t="shared" si="0"/>
        <v/>
      </c>
    </row>
    <row r="43" spans="2:11" ht="15.75" thickBot="1" x14ac:dyDescent="0.3">
      <c r="B43" s="521" t="s">
        <v>1323</v>
      </c>
      <c r="C43" s="522" t="s">
        <v>73</v>
      </c>
      <c r="D43" s="736"/>
      <c r="E43" s="742"/>
      <c r="F43" s="742"/>
      <c r="G43" s="742"/>
      <c r="H43" s="742"/>
      <c r="I43" s="742"/>
      <c r="J43" s="737"/>
      <c r="K43" s="127" t="str">
        <f t="shared" si="0"/>
        <v/>
      </c>
    </row>
    <row r="45" spans="2:11" x14ac:dyDescent="0.25">
      <c r="C45" s="2" t="s">
        <v>1885</v>
      </c>
    </row>
    <row r="46" spans="2:11" x14ac:dyDescent="0.25">
      <c r="C46" t="s">
        <v>1281</v>
      </c>
      <c r="D46" s="425" t="str">
        <f>IF(D7="","",IF(ROUND(SUM(D8:D9,D10),2)=ROUND(D7,2),"OK","Błąd sumy częściowej"))</f>
        <v/>
      </c>
      <c r="E46" s="425" t="str">
        <f t="shared" ref="E46:J46" si="1">IF(E7="","",IF(ROUND(SUM(E8:E9,E10),2)=ROUND(E7,2),"OK","Błąd sumy częściowej"))</f>
        <v/>
      </c>
      <c r="F46" s="425" t="str">
        <f t="shared" si="1"/>
        <v/>
      </c>
      <c r="G46" s="425" t="str">
        <f t="shared" si="1"/>
        <v/>
      </c>
      <c r="H46" s="425" t="str">
        <f t="shared" si="1"/>
        <v/>
      </c>
      <c r="I46" s="425" t="str">
        <f t="shared" si="1"/>
        <v/>
      </c>
      <c r="J46" s="425" t="str">
        <f t="shared" si="1"/>
        <v/>
      </c>
    </row>
    <row r="47" spans="2:11" x14ac:dyDescent="0.25">
      <c r="C47" t="s">
        <v>1285</v>
      </c>
      <c r="D47" s="425" t="str">
        <f>IF(D11="","",IF(ROUND(SUM(D12:D13,D14),2)=ROUND(D11,2),"OK","Błąd sumy częściowej"))</f>
        <v/>
      </c>
      <c r="E47" s="425" t="str">
        <f t="shared" ref="E47:J47" si="2">IF(E11="","",IF(ROUND(SUM(E12:E13,E14),2)=ROUND(E11,2),"OK","Błąd sumy częściowej"))</f>
        <v/>
      </c>
      <c r="F47" s="425" t="str">
        <f t="shared" si="2"/>
        <v/>
      </c>
      <c r="G47" s="425" t="str">
        <f t="shared" si="2"/>
        <v/>
      </c>
      <c r="H47" s="425" t="str">
        <f t="shared" si="2"/>
        <v/>
      </c>
      <c r="I47" s="425" t="str">
        <f t="shared" si="2"/>
        <v/>
      </c>
      <c r="J47" s="425" t="str">
        <f t="shared" si="2"/>
        <v/>
      </c>
    </row>
    <row r="48" spans="2:11" x14ac:dyDescent="0.25">
      <c r="C48" t="s">
        <v>1289</v>
      </c>
      <c r="D48" s="425" t="str">
        <f>IF(D15="","",IF(ROUND(SUM(D16,D17,D21),2)=ROUND(D15,2),"OK","Błąd sumy częściowej"))</f>
        <v/>
      </c>
      <c r="E48" s="425" t="str">
        <f t="shared" ref="E48:J48" si="3">IF(E15="","",IF(ROUND(SUM(E16,E17,E21),2)=ROUND(E15,2),"OK","Błąd sumy częściowej"))</f>
        <v/>
      </c>
      <c r="F48" s="425" t="str">
        <f t="shared" si="3"/>
        <v/>
      </c>
      <c r="G48" s="425" t="str">
        <f t="shared" si="3"/>
        <v/>
      </c>
      <c r="H48" s="425" t="str">
        <f t="shared" si="3"/>
        <v/>
      </c>
      <c r="I48" s="425" t="str">
        <f t="shared" si="3"/>
        <v/>
      </c>
      <c r="J48" s="425" t="str">
        <f t="shared" si="3"/>
        <v/>
      </c>
    </row>
    <row r="49" spans="3:10" x14ac:dyDescent="0.25">
      <c r="C49" t="s">
        <v>1291</v>
      </c>
      <c r="D49" s="425" t="str">
        <f>IF(D17="","",IF(ROUND(SUM(D18:D20),2)=ROUND(D17,2),"OK","Błąd sumy częściowej"))</f>
        <v/>
      </c>
      <c r="E49" s="425" t="str">
        <f t="shared" ref="E49:J49" si="4">IF(E17="","",IF(ROUND(SUM(E18:E20),2)=ROUND(E17,2),"OK","Błąd sumy częściowej"))</f>
        <v/>
      </c>
      <c r="F49" s="425" t="str">
        <f t="shared" si="4"/>
        <v/>
      </c>
      <c r="G49" s="425" t="str">
        <f t="shared" si="4"/>
        <v/>
      </c>
      <c r="H49" s="425" t="str">
        <f t="shared" si="4"/>
        <v/>
      </c>
      <c r="I49" s="425" t="str">
        <f t="shared" si="4"/>
        <v/>
      </c>
      <c r="J49" s="425" t="str">
        <f t="shared" si="4"/>
        <v/>
      </c>
    </row>
    <row r="50" spans="3:10" x14ac:dyDescent="0.25">
      <c r="C50" t="s">
        <v>1298</v>
      </c>
      <c r="D50" s="425" t="str">
        <f>IF(D21="","",IF(ROUND(SUM(D22:D23),2)=ROUND(D21,2),"OK","Błąd sumy częściowej"))</f>
        <v/>
      </c>
      <c r="E50" s="425" t="str">
        <f t="shared" ref="E50:J50" si="5">IF(E21="","",IF(ROUND(SUM(E22:E23),2)=ROUND(E21,2),"OK","Błąd sumy częściowej"))</f>
        <v/>
      </c>
      <c r="F50" s="425" t="str">
        <f t="shared" si="5"/>
        <v/>
      </c>
      <c r="G50" s="425" t="str">
        <f t="shared" si="5"/>
        <v/>
      </c>
      <c r="H50" s="425" t="str">
        <f t="shared" si="5"/>
        <v/>
      </c>
      <c r="I50" s="425" t="str">
        <f t="shared" si="5"/>
        <v/>
      </c>
      <c r="J50" s="425" t="str">
        <f t="shared" si="5"/>
        <v/>
      </c>
    </row>
    <row r="51" spans="3:10" x14ac:dyDescent="0.25">
      <c r="C51" t="s">
        <v>1303</v>
      </c>
      <c r="D51" s="425" t="str">
        <f>IF(D24="","",IF(ROUND(SUM(D25,D26,D30),2)=ROUND(D24,2),"OK","Błąd sumy częściowej"))</f>
        <v/>
      </c>
      <c r="E51" s="425" t="str">
        <f t="shared" ref="E51:J51" si="6">IF(E24="","",IF(ROUND(SUM(E25,E26,E30),2)=ROUND(E24,2),"OK","Błąd sumy częściowej"))</f>
        <v/>
      </c>
      <c r="F51" s="425" t="str">
        <f t="shared" si="6"/>
        <v/>
      </c>
      <c r="G51" s="425" t="str">
        <f t="shared" si="6"/>
        <v/>
      </c>
      <c r="H51" s="425" t="str">
        <f t="shared" si="6"/>
        <v/>
      </c>
      <c r="I51" s="425" t="str">
        <f t="shared" si="6"/>
        <v/>
      </c>
      <c r="J51" s="425" t="str">
        <f t="shared" si="6"/>
        <v/>
      </c>
    </row>
    <row r="52" spans="3:10" x14ac:dyDescent="0.25">
      <c r="C52" t="s">
        <v>1305</v>
      </c>
      <c r="D52" s="425" t="str">
        <f>IF(D26="","",IF(ROUND(SUM(D27:D29),2)=ROUND(D26,2),"OK","Błąd sumy częściowej"))</f>
        <v/>
      </c>
      <c r="E52" s="425" t="str">
        <f t="shared" ref="E52:J52" si="7">IF(E26="","",IF(ROUND(SUM(E27:E29),2)=ROUND(E26,2),"OK","Błąd sumy częściowej"))</f>
        <v/>
      </c>
      <c r="F52" s="425" t="str">
        <f t="shared" si="7"/>
        <v/>
      </c>
      <c r="G52" s="425" t="str">
        <f t="shared" si="7"/>
        <v/>
      </c>
      <c r="H52" s="425" t="str">
        <f t="shared" si="7"/>
        <v/>
      </c>
      <c r="I52" s="425" t="str">
        <f t="shared" si="7"/>
        <v/>
      </c>
      <c r="J52" s="425" t="str">
        <f t="shared" si="7"/>
        <v/>
      </c>
    </row>
    <row r="53" spans="3:10" x14ac:dyDescent="0.25">
      <c r="C53" t="s">
        <v>1309</v>
      </c>
      <c r="D53" s="425" t="str">
        <f>IF(D30="","",IF(ROUND(SUM(D31:D33),2)=ROUND(D30,2),"OK","Błąd sumy częściowej"))</f>
        <v/>
      </c>
      <c r="E53" s="425" t="str">
        <f t="shared" ref="E53:J53" si="8">IF(E30="","",IF(ROUND(SUM(E31:E33),2)=ROUND(E30,2),"OK","Błąd sumy częściowej"))</f>
        <v/>
      </c>
      <c r="F53" s="425" t="str">
        <f t="shared" si="8"/>
        <v/>
      </c>
      <c r="G53" s="425" t="str">
        <f t="shared" si="8"/>
        <v/>
      </c>
      <c r="H53" s="425" t="str">
        <f t="shared" si="8"/>
        <v/>
      </c>
      <c r="I53" s="425" t="str">
        <f t="shared" si="8"/>
        <v/>
      </c>
      <c r="J53" s="425" t="str">
        <f t="shared" si="8"/>
        <v/>
      </c>
    </row>
    <row r="54" spans="3:10" x14ac:dyDescent="0.25">
      <c r="C54" t="s">
        <v>1314</v>
      </c>
      <c r="D54" s="425" t="str">
        <f>IF(D34="","",IF(ROUND(SUM(D35,D39),2)=ROUND(D34,2),"OK","Błąd sumy częściowej"))</f>
        <v/>
      </c>
      <c r="E54" s="425" t="str">
        <f t="shared" ref="E54:J54" si="9">IF(E34="","",IF(ROUND(SUM(E35,E39),2)=ROUND(E34,2),"OK","Błąd sumy częściowej"))</f>
        <v/>
      </c>
      <c r="F54" s="425" t="str">
        <f t="shared" si="9"/>
        <v/>
      </c>
      <c r="G54" s="425" t="str">
        <f t="shared" si="9"/>
        <v/>
      </c>
      <c r="H54" s="425" t="str">
        <f t="shared" si="9"/>
        <v/>
      </c>
      <c r="I54" s="425" t="str">
        <f t="shared" si="9"/>
        <v/>
      </c>
      <c r="J54" s="425" t="str">
        <f t="shared" si="9"/>
        <v/>
      </c>
    </row>
    <row r="55" spans="3:10" x14ac:dyDescent="0.25">
      <c r="C55" t="s">
        <v>1315</v>
      </c>
      <c r="D55" s="425" t="str">
        <f>IF(D35="","",IF(ROUND(SUM(D36:D38),2)=ROUND(D35,2),"OK","Błąd sumy częściowej"))</f>
        <v/>
      </c>
      <c r="E55" s="425" t="str">
        <f t="shared" ref="E55:J55" si="10">IF(E35="","",IF(ROUND(SUM(E36:E38),2)=ROUND(E35,2),"OK","Błąd sumy częściowej"))</f>
        <v/>
      </c>
      <c r="F55" s="425" t="str">
        <f t="shared" si="10"/>
        <v/>
      </c>
      <c r="G55" s="425" t="str">
        <f t="shared" si="10"/>
        <v/>
      </c>
      <c r="H55" s="425" t="str">
        <f t="shared" si="10"/>
        <v/>
      </c>
      <c r="I55" s="425" t="str">
        <f t="shared" si="10"/>
        <v/>
      </c>
      <c r="J55" s="425" t="str">
        <f t="shared" si="10"/>
        <v/>
      </c>
    </row>
    <row r="56" spans="3:10" x14ac:dyDescent="0.25">
      <c r="C56" t="s">
        <v>1319</v>
      </c>
      <c r="D56" s="425" t="str">
        <f>IF(D39="","",IF(ROUND(SUM(D40:D41),2)=ROUND(D39,2),"OK","Błąd sumy częściowej"))</f>
        <v/>
      </c>
      <c r="E56" s="425" t="str">
        <f t="shared" ref="E56:J56" si="11">IF(E39="","",IF(ROUND(SUM(E40:E41),2)=ROUND(E39,2),"OK","Błąd sumy częściowej"))</f>
        <v/>
      </c>
      <c r="F56" s="425" t="str">
        <f t="shared" si="11"/>
        <v/>
      </c>
      <c r="G56" s="425" t="str">
        <f t="shared" si="11"/>
        <v/>
      </c>
      <c r="H56" s="425" t="str">
        <f t="shared" si="11"/>
        <v/>
      </c>
      <c r="I56" s="425" t="str">
        <f t="shared" si="11"/>
        <v/>
      </c>
      <c r="J56" s="425" t="str">
        <f t="shared" si="11"/>
        <v/>
      </c>
    </row>
    <row r="57" spans="3:10" x14ac:dyDescent="0.25">
      <c r="C57" t="s">
        <v>1323</v>
      </c>
      <c r="D57" s="425" t="str">
        <f>IF(D43="","",IF(ROUND(SUM(D6,D7,D11,D15,D24,D34,D42),2)=ROUND(D43,2),"OK","Błąd sumy częściowej"))</f>
        <v/>
      </c>
      <c r="E57" s="425" t="str">
        <f t="shared" ref="E57:J57" si="12">IF(E43="","",IF(ROUND(SUM(E6,E7,E11,E15,E24,E34,E42),2)=ROUND(E43,2),"OK","Błąd sumy częściowej"))</f>
        <v/>
      </c>
      <c r="F57" s="425" t="str">
        <f t="shared" si="12"/>
        <v/>
      </c>
      <c r="G57" s="425" t="str">
        <f t="shared" si="12"/>
        <v/>
      </c>
      <c r="H57" s="425" t="str">
        <f t="shared" si="12"/>
        <v/>
      </c>
      <c r="I57" s="425" t="str">
        <f t="shared" si="12"/>
        <v/>
      </c>
      <c r="J57" s="425" t="str">
        <f t="shared" si="12"/>
        <v/>
      </c>
    </row>
    <row r="59" spans="3:10" x14ac:dyDescent="0.25">
      <c r="C59" s="15" t="s">
        <v>1908</v>
      </c>
      <c r="D59" s="425" t="str">
        <f>IF(COUNTBLANK(K6:K43)=38,"",IF(AND(COUNTIF(K6:K43,"Weryfikacja wiersza OK")=38,COUNTIF(D46:J57,"OK")=84),"Arkusz jest zwalidowany poprawnie","Arkusz jest niepoprawny"))</f>
        <v/>
      </c>
    </row>
  </sheetData>
  <sheetProtection algorithmName="SHA-512" hashValue="J/5gJfboaMrB6uI96/uzz5U3S0Wx6wN5AjAElp0hokTi6QxoctJzdRqmX2ReSAZ5Jqd6q4tlgPcejzrKQgg9QQ==" saltValue="XrpkeGhpNO+jxBzxnuBvOg==" spinCount="100000" sheet="1" objects="1" scenarios="1" formatColumns="0" formatRows="0"/>
  <mergeCells count="1">
    <mergeCell ref="B4:C5"/>
  </mergeCells>
  <conditionalFormatting sqref="K6:K43">
    <cfRule type="containsText" dxfId="29" priority="3" operator="containsText" text="Weryfikacja wiersza OK">
      <formula>NOT(ISERROR(SEARCH("Weryfikacja wiersza OK",K6)))</formula>
    </cfRule>
  </conditionalFormatting>
  <conditionalFormatting sqref="D46:J57">
    <cfRule type="containsText" dxfId="28" priority="2" operator="containsText" text="OK">
      <formula>NOT(ISERROR(SEARCH("OK",D46)))</formula>
    </cfRule>
  </conditionalFormatting>
  <conditionalFormatting sqref="D59">
    <cfRule type="containsText" dxfId="27" priority="1" operator="containsText" text="Arkusz jest zwalidowany poprawnie">
      <formula>NOT(ISERROR(SEARCH("Arkusz jest zwalidowany poprawnie",D59)))</formula>
    </cfRule>
  </conditionalFormatting>
  <pageMargins left="0.7" right="0.7" top="0.75" bottom="0.75" header="0.3" footer="0.3"/>
  <ignoredErrors>
    <ignoredError sqref="J52" formulaRange="1"/>
  </ignoredError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8"/>
  <sheetViews>
    <sheetView workbookViewId="0">
      <selection activeCell="D6" sqref="D6:J13"/>
    </sheetView>
  </sheetViews>
  <sheetFormatPr defaultRowHeight="15" x14ac:dyDescent="0.25"/>
  <cols>
    <col min="2" max="2" width="9.28515625" bestFit="1" customWidth="1"/>
    <col min="3" max="3" width="24" customWidth="1"/>
    <col min="4" max="4" width="17.140625" customWidth="1"/>
    <col min="5" max="8" width="13.5703125" customWidth="1"/>
    <col min="9" max="9" width="16" customWidth="1"/>
    <col min="10" max="10" width="13.5703125" customWidth="1"/>
    <col min="11" max="11" width="26.5703125" customWidth="1"/>
  </cols>
  <sheetData>
    <row r="1" spans="2:11" ht="15.75" x14ac:dyDescent="0.25">
      <c r="B1" s="1" t="s">
        <v>0</v>
      </c>
    </row>
    <row r="2" spans="2:11" x14ac:dyDescent="0.25">
      <c r="B2" t="s">
        <v>1334</v>
      </c>
    </row>
    <row r="3" spans="2:11" ht="15.75" thickBot="1" x14ac:dyDescent="0.3"/>
    <row r="4" spans="2:11" ht="90" x14ac:dyDescent="0.25">
      <c r="B4" s="901" t="s">
        <v>565</v>
      </c>
      <c r="C4" s="902"/>
      <c r="D4" s="535" t="s">
        <v>43</v>
      </c>
      <c r="E4" s="536" t="s">
        <v>44</v>
      </c>
      <c r="F4" s="536" t="s">
        <v>45</v>
      </c>
      <c r="G4" s="536" t="s">
        <v>46</v>
      </c>
      <c r="H4" s="536" t="s">
        <v>48</v>
      </c>
      <c r="I4" s="536" t="s">
        <v>47</v>
      </c>
      <c r="J4" s="537" t="s">
        <v>22</v>
      </c>
    </row>
    <row r="5" spans="2:11" ht="15.75" thickBot="1" x14ac:dyDescent="0.3">
      <c r="B5" s="903"/>
      <c r="C5" s="904"/>
      <c r="D5" s="525" t="s">
        <v>112</v>
      </c>
      <c r="E5" s="528" t="s">
        <v>113</v>
      </c>
      <c r="F5" s="528" t="s">
        <v>114</v>
      </c>
      <c r="G5" s="528" t="s">
        <v>115</v>
      </c>
      <c r="H5" s="528" t="s">
        <v>120</v>
      </c>
      <c r="I5" s="528" t="s">
        <v>116</v>
      </c>
      <c r="J5" s="526" t="s">
        <v>172</v>
      </c>
    </row>
    <row r="6" spans="2:11" x14ac:dyDescent="0.25">
      <c r="B6" s="517" t="s">
        <v>1325</v>
      </c>
      <c r="C6" s="637" t="s">
        <v>49</v>
      </c>
      <c r="D6" s="775"/>
      <c r="E6" s="775"/>
      <c r="F6" s="775"/>
      <c r="G6" s="775"/>
      <c r="H6" s="775"/>
      <c r="I6" s="775"/>
      <c r="J6" s="775"/>
      <c r="K6" s="454" t="str">
        <f>IF(COUNTBLANK(D6:J6)=7,"",IF(COUNTBLANK(D6:J6)=0,"Weryfikacja wiersza OK","Należy wypełnić wszystkie pola w bieżącym wierszu"))</f>
        <v/>
      </c>
    </row>
    <row r="7" spans="2:11" x14ac:dyDescent="0.25">
      <c r="B7" s="518" t="s">
        <v>1326</v>
      </c>
      <c r="C7" s="505" t="s">
        <v>50</v>
      </c>
      <c r="D7" s="730"/>
      <c r="E7" s="730"/>
      <c r="F7" s="730"/>
      <c r="G7" s="730"/>
      <c r="H7" s="730"/>
      <c r="I7" s="730"/>
      <c r="J7" s="730"/>
      <c r="K7" s="454" t="str">
        <f t="shared" ref="K7:K13" si="0">IF(COUNTBLANK(D7:J7)=7,"",IF(COUNTBLANK(D7:J7)=0,"Weryfikacja wiersza OK","Należy wypełnić wszystkie pola w bieżącym wierszu"))</f>
        <v/>
      </c>
    </row>
    <row r="8" spans="2:11" x14ac:dyDescent="0.25">
      <c r="B8" s="518" t="s">
        <v>1327</v>
      </c>
      <c r="C8" s="505" t="s">
        <v>63</v>
      </c>
      <c r="D8" s="730"/>
      <c r="E8" s="730"/>
      <c r="F8" s="730"/>
      <c r="G8" s="730"/>
      <c r="H8" s="730"/>
      <c r="I8" s="730"/>
      <c r="J8" s="730"/>
      <c r="K8" s="454" t="str">
        <f t="shared" si="0"/>
        <v/>
      </c>
    </row>
    <row r="9" spans="2:11" x14ac:dyDescent="0.25">
      <c r="B9" s="518" t="s">
        <v>1328</v>
      </c>
      <c r="C9" s="468" t="s">
        <v>1329</v>
      </c>
      <c r="D9" s="730"/>
      <c r="E9" s="730"/>
      <c r="F9" s="730"/>
      <c r="G9" s="730"/>
      <c r="H9" s="730"/>
      <c r="I9" s="730"/>
      <c r="J9" s="730"/>
      <c r="K9" s="454" t="str">
        <f t="shared" si="0"/>
        <v/>
      </c>
    </row>
    <row r="10" spans="2:11" x14ac:dyDescent="0.25">
      <c r="B10" s="518" t="s">
        <v>1330</v>
      </c>
      <c r="C10" s="505" t="s">
        <v>52</v>
      </c>
      <c r="D10" s="730"/>
      <c r="E10" s="730"/>
      <c r="F10" s="730"/>
      <c r="G10" s="730"/>
      <c r="H10" s="730"/>
      <c r="I10" s="730"/>
      <c r="J10" s="730"/>
      <c r="K10" s="454" t="str">
        <f t="shared" si="0"/>
        <v/>
      </c>
    </row>
    <row r="11" spans="2:11" x14ac:dyDescent="0.25">
      <c r="B11" s="518" t="s">
        <v>1331</v>
      </c>
      <c r="C11" s="505" t="s">
        <v>51</v>
      </c>
      <c r="D11" s="730"/>
      <c r="E11" s="730"/>
      <c r="F11" s="730"/>
      <c r="G11" s="730"/>
      <c r="H11" s="730"/>
      <c r="I11" s="730"/>
      <c r="J11" s="730"/>
      <c r="K11" s="454" t="str">
        <f t="shared" si="0"/>
        <v/>
      </c>
    </row>
    <row r="12" spans="2:11" ht="15.75" thickBot="1" x14ac:dyDescent="0.3">
      <c r="B12" s="519" t="s">
        <v>1332</v>
      </c>
      <c r="C12" s="629" t="s">
        <v>22</v>
      </c>
      <c r="D12" s="734"/>
      <c r="E12" s="734"/>
      <c r="F12" s="734"/>
      <c r="G12" s="734"/>
      <c r="H12" s="734"/>
      <c r="I12" s="734"/>
      <c r="J12" s="734"/>
      <c r="K12" s="454" t="str">
        <f t="shared" si="0"/>
        <v/>
      </c>
    </row>
    <row r="13" spans="2:11" ht="15.75" thickBot="1" x14ac:dyDescent="0.3">
      <c r="B13" s="521" t="s">
        <v>1333</v>
      </c>
      <c r="C13" s="522" t="s">
        <v>73</v>
      </c>
      <c r="D13" s="794"/>
      <c r="E13" s="794"/>
      <c r="F13" s="794"/>
      <c r="G13" s="794"/>
      <c r="H13" s="794"/>
      <c r="I13" s="794"/>
      <c r="J13" s="794"/>
      <c r="K13" s="454" t="str">
        <f t="shared" si="0"/>
        <v/>
      </c>
    </row>
    <row r="15" spans="2:11" x14ac:dyDescent="0.25">
      <c r="C15" s="2" t="s">
        <v>1885</v>
      </c>
    </row>
    <row r="16" spans="2:11" x14ac:dyDescent="0.25">
      <c r="C16" t="s">
        <v>1333</v>
      </c>
      <c r="D16" s="425" t="str">
        <f>IF(D13="","",IF(ROUND(SUM(D6:D8,D10:D12),2)=ROUND(D13,2),"OK","Błąd sumy częściowej"))</f>
        <v/>
      </c>
      <c r="E16" s="425" t="str">
        <f t="shared" ref="E16:J16" si="1">IF(E13="","",IF(ROUND(SUM(E6:E8,E10:E12),2)=ROUND(E13,2),"OK","Błąd sumy częściowej"))</f>
        <v/>
      </c>
      <c r="F16" s="425" t="str">
        <f t="shared" si="1"/>
        <v/>
      </c>
      <c r="G16" s="425" t="str">
        <f t="shared" si="1"/>
        <v/>
      </c>
      <c r="H16" s="425" t="str">
        <f t="shared" si="1"/>
        <v/>
      </c>
      <c r="I16" s="425" t="str">
        <f t="shared" si="1"/>
        <v/>
      </c>
      <c r="J16" s="425" t="str">
        <f t="shared" si="1"/>
        <v/>
      </c>
    </row>
    <row r="18" spans="3:4" x14ac:dyDescent="0.25">
      <c r="C18" s="15" t="s">
        <v>1908</v>
      </c>
      <c r="D18" s="425" t="str">
        <f>IF(COUNTBLANK(K6:K13)=8,"",IF(AND(COUNTIF(K6:K13,"Weryfikacja wiersza OK")=8,COUNTIF(D16:J16,"OK")=7),"Arkusz jest zwalidowany poprawnie","Arkusz jest niepoprawny"))</f>
        <v/>
      </c>
    </row>
  </sheetData>
  <sheetProtection algorithmName="SHA-512" hashValue="y3ZtJdAGBy59iaVGyey5qwDMQJrs73YRB+3xFZzrzGlCNxKMNoaj6KszIYr8vGagASqn9A+nR+I5VEYN7fq3xQ==" saltValue="RY4MZ9Jk9kgGbj/QUBRsqg==" spinCount="100000" sheet="1" objects="1" scenarios="1" formatColumns="0" formatRows="0"/>
  <mergeCells count="1">
    <mergeCell ref="B4:C5"/>
  </mergeCells>
  <conditionalFormatting sqref="K6:K13">
    <cfRule type="containsText" dxfId="26" priority="3" operator="containsText" text="Weryfikacja wiersza OK">
      <formula>NOT(ISERROR(SEARCH("Weryfikacja wiersza OK",K6)))</formula>
    </cfRule>
  </conditionalFormatting>
  <conditionalFormatting sqref="D16:J16">
    <cfRule type="containsText" dxfId="25" priority="2" operator="containsText" text="OK">
      <formula>NOT(ISERROR(SEARCH("OK",D16)))</formula>
    </cfRule>
  </conditionalFormatting>
  <conditionalFormatting sqref="D18">
    <cfRule type="containsText" dxfId="24" priority="1" operator="containsText" text="Arkusz jest zwalidowany poprawnie">
      <formula>NOT(ISERROR(SEARCH("Arkusz jest zwalidowany poprawnie",D18)))</formula>
    </cfRule>
  </conditionalFormatting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5"/>
  <sheetViews>
    <sheetView workbookViewId="0">
      <selection activeCell="D6" sqref="D6:J31"/>
    </sheetView>
  </sheetViews>
  <sheetFormatPr defaultRowHeight="15" x14ac:dyDescent="0.25"/>
  <cols>
    <col min="2" max="2" width="12.5703125" customWidth="1"/>
    <col min="3" max="3" width="56.7109375" customWidth="1"/>
    <col min="4" max="4" width="17.5703125" customWidth="1"/>
    <col min="5" max="8" width="13.7109375" customWidth="1"/>
    <col min="9" max="9" width="15.42578125" customWidth="1"/>
    <col min="10" max="10" width="13.7109375" customWidth="1"/>
    <col min="11" max="11" width="30.28515625" style="455" customWidth="1"/>
  </cols>
  <sheetData>
    <row r="1" spans="2:11" ht="15.75" x14ac:dyDescent="0.25">
      <c r="B1" s="1" t="s">
        <v>0</v>
      </c>
    </row>
    <row r="2" spans="2:11" x14ac:dyDescent="0.25">
      <c r="B2" t="s">
        <v>1335</v>
      </c>
    </row>
    <row r="3" spans="2:11" ht="15.75" thickBot="1" x14ac:dyDescent="0.3"/>
    <row r="4" spans="2:11" ht="90" x14ac:dyDescent="0.25">
      <c r="B4" s="901" t="s">
        <v>1336</v>
      </c>
      <c r="C4" s="902"/>
      <c r="D4" s="535" t="s">
        <v>43</v>
      </c>
      <c r="E4" s="536" t="s">
        <v>44</v>
      </c>
      <c r="F4" s="536" t="s">
        <v>45</v>
      </c>
      <c r="G4" s="536" t="s">
        <v>46</v>
      </c>
      <c r="H4" s="536" t="s">
        <v>48</v>
      </c>
      <c r="I4" s="536" t="s">
        <v>47</v>
      </c>
      <c r="J4" s="537" t="s">
        <v>22</v>
      </c>
    </row>
    <row r="5" spans="2:11" ht="15.75" thickBot="1" x14ac:dyDescent="0.3">
      <c r="B5" s="903"/>
      <c r="C5" s="904"/>
      <c r="D5" s="525" t="s">
        <v>112</v>
      </c>
      <c r="E5" s="528" t="s">
        <v>113</v>
      </c>
      <c r="F5" s="528" t="s">
        <v>114</v>
      </c>
      <c r="G5" s="528" t="s">
        <v>115</v>
      </c>
      <c r="H5" s="528" t="s">
        <v>120</v>
      </c>
      <c r="I5" s="528" t="s">
        <v>116</v>
      </c>
      <c r="J5" s="526" t="s">
        <v>172</v>
      </c>
    </row>
    <row r="6" spans="2:11" ht="30" x14ac:dyDescent="0.25">
      <c r="B6" s="504" t="s">
        <v>1337</v>
      </c>
      <c r="C6" s="499" t="s">
        <v>519</v>
      </c>
      <c r="D6" s="728"/>
      <c r="E6" s="728"/>
      <c r="F6" s="728"/>
      <c r="G6" s="728"/>
      <c r="H6" s="728"/>
      <c r="I6" s="728"/>
      <c r="J6" s="728"/>
      <c r="K6" s="450" t="str">
        <f>IF(COUNTBLANK(D6:J6)=7,"",IF(COUNTBLANK(D6:J6)=0,"Weryfikacja wiersza OK","Należy wypełnić wszystkie pola w bieżącym wierszu"))</f>
        <v/>
      </c>
    </row>
    <row r="7" spans="2:11" x14ac:dyDescent="0.25">
      <c r="B7" s="466" t="s">
        <v>1338</v>
      </c>
      <c r="C7" s="468" t="s">
        <v>81</v>
      </c>
      <c r="D7" s="730"/>
      <c r="E7" s="730"/>
      <c r="F7" s="730"/>
      <c r="G7" s="730"/>
      <c r="H7" s="730"/>
      <c r="I7" s="730"/>
      <c r="J7" s="730"/>
      <c r="K7" s="450" t="str">
        <f t="shared" ref="K7:K31" si="0">IF(COUNTBLANK(D7:J7)=7,"",IF(COUNTBLANK(D7:J7)=0,"Weryfikacja wiersza OK","Należy wypełnić wszystkie pola w bieżącym wierszu"))</f>
        <v/>
      </c>
    </row>
    <row r="8" spans="2:11" x14ac:dyDescent="0.25">
      <c r="B8" s="466" t="s">
        <v>1339</v>
      </c>
      <c r="C8" s="515" t="s">
        <v>1340</v>
      </c>
      <c r="D8" s="730"/>
      <c r="E8" s="730"/>
      <c r="F8" s="730"/>
      <c r="G8" s="730"/>
      <c r="H8" s="730"/>
      <c r="I8" s="730"/>
      <c r="J8" s="730"/>
      <c r="K8" s="450" t="str">
        <f t="shared" si="0"/>
        <v/>
      </c>
    </row>
    <row r="9" spans="2:11" x14ac:dyDescent="0.25">
      <c r="B9" s="466" t="s">
        <v>1341</v>
      </c>
      <c r="C9" s="515" t="s">
        <v>1342</v>
      </c>
      <c r="D9" s="730"/>
      <c r="E9" s="730"/>
      <c r="F9" s="730"/>
      <c r="G9" s="730"/>
      <c r="H9" s="730"/>
      <c r="I9" s="730"/>
      <c r="J9" s="730"/>
      <c r="K9" s="450" t="str">
        <f t="shared" si="0"/>
        <v/>
      </c>
    </row>
    <row r="10" spans="2:11" x14ac:dyDescent="0.25">
      <c r="B10" s="466" t="s">
        <v>1343</v>
      </c>
      <c r="C10" s="468" t="s">
        <v>1344</v>
      </c>
      <c r="D10" s="730"/>
      <c r="E10" s="730"/>
      <c r="F10" s="730"/>
      <c r="G10" s="730"/>
      <c r="H10" s="730"/>
      <c r="I10" s="730"/>
      <c r="J10" s="730"/>
      <c r="K10" s="450" t="str">
        <f t="shared" si="0"/>
        <v/>
      </c>
    </row>
    <row r="11" spans="2:11" x14ac:dyDescent="0.25">
      <c r="B11" s="466" t="s">
        <v>1345</v>
      </c>
      <c r="C11" s="515" t="s">
        <v>1295</v>
      </c>
      <c r="D11" s="730"/>
      <c r="E11" s="730"/>
      <c r="F11" s="730"/>
      <c r="G11" s="730"/>
      <c r="H11" s="730"/>
      <c r="I11" s="730"/>
      <c r="J11" s="730"/>
      <c r="K11" s="450" t="str">
        <f t="shared" si="0"/>
        <v/>
      </c>
    </row>
    <row r="12" spans="2:11" x14ac:dyDescent="0.25">
      <c r="B12" s="466" t="s">
        <v>1346</v>
      </c>
      <c r="C12" s="515" t="s">
        <v>1347</v>
      </c>
      <c r="D12" s="730"/>
      <c r="E12" s="730"/>
      <c r="F12" s="730"/>
      <c r="G12" s="730"/>
      <c r="H12" s="730"/>
      <c r="I12" s="730"/>
      <c r="J12" s="730"/>
      <c r="K12" s="450" t="str">
        <f t="shared" si="0"/>
        <v/>
      </c>
    </row>
    <row r="13" spans="2:11" x14ac:dyDescent="0.25">
      <c r="B13" s="529" t="s">
        <v>1348</v>
      </c>
      <c r="C13" s="520" t="s">
        <v>524</v>
      </c>
      <c r="D13" s="734"/>
      <c r="E13" s="734"/>
      <c r="F13" s="734"/>
      <c r="G13" s="734"/>
      <c r="H13" s="734"/>
      <c r="I13" s="734"/>
      <c r="J13" s="734"/>
      <c r="K13" s="450" t="str">
        <f t="shared" si="0"/>
        <v/>
      </c>
    </row>
    <row r="14" spans="2:11" x14ac:dyDescent="0.25">
      <c r="B14" s="679" t="s">
        <v>1349</v>
      </c>
      <c r="C14" s="678" t="s">
        <v>526</v>
      </c>
      <c r="D14" s="819"/>
      <c r="E14" s="819"/>
      <c r="F14" s="819"/>
      <c r="G14" s="819"/>
      <c r="H14" s="819"/>
      <c r="I14" s="819"/>
      <c r="J14" s="819"/>
      <c r="K14" s="450" t="str">
        <f t="shared" si="0"/>
        <v/>
      </c>
    </row>
    <row r="15" spans="2:11" x14ac:dyDescent="0.25">
      <c r="B15" s="466" t="s">
        <v>1350</v>
      </c>
      <c r="C15" s="468" t="s">
        <v>81</v>
      </c>
      <c r="D15" s="730"/>
      <c r="E15" s="730"/>
      <c r="F15" s="730"/>
      <c r="G15" s="730"/>
      <c r="H15" s="730"/>
      <c r="I15" s="730"/>
      <c r="J15" s="730"/>
      <c r="K15" s="450" t="str">
        <f t="shared" si="0"/>
        <v/>
      </c>
    </row>
    <row r="16" spans="2:11" x14ac:dyDescent="0.25">
      <c r="B16" s="466" t="s">
        <v>1351</v>
      </c>
      <c r="C16" s="515" t="s">
        <v>1340</v>
      </c>
      <c r="D16" s="730"/>
      <c r="E16" s="730"/>
      <c r="F16" s="730"/>
      <c r="G16" s="730"/>
      <c r="H16" s="730"/>
      <c r="I16" s="730"/>
      <c r="J16" s="730"/>
      <c r="K16" s="450" t="str">
        <f t="shared" si="0"/>
        <v/>
      </c>
    </row>
    <row r="17" spans="2:11" x14ac:dyDescent="0.25">
      <c r="B17" s="466" t="s">
        <v>1352</v>
      </c>
      <c r="C17" s="515" t="s">
        <v>1342</v>
      </c>
      <c r="D17" s="730"/>
      <c r="E17" s="730"/>
      <c r="F17" s="730"/>
      <c r="G17" s="730"/>
      <c r="H17" s="730"/>
      <c r="I17" s="730"/>
      <c r="J17" s="730"/>
      <c r="K17" s="450" t="str">
        <f t="shared" si="0"/>
        <v/>
      </c>
    </row>
    <row r="18" spans="2:11" x14ac:dyDescent="0.25">
      <c r="B18" s="466" t="s">
        <v>1353</v>
      </c>
      <c r="C18" s="468" t="s">
        <v>1344</v>
      </c>
      <c r="D18" s="730"/>
      <c r="E18" s="730"/>
      <c r="F18" s="730"/>
      <c r="G18" s="730"/>
      <c r="H18" s="730"/>
      <c r="I18" s="730"/>
      <c r="J18" s="730"/>
      <c r="K18" s="450" t="str">
        <f t="shared" si="0"/>
        <v/>
      </c>
    </row>
    <row r="19" spans="2:11" x14ac:dyDescent="0.25">
      <c r="B19" s="466" t="s">
        <v>1354</v>
      </c>
      <c r="C19" s="515" t="s">
        <v>1295</v>
      </c>
      <c r="D19" s="730"/>
      <c r="E19" s="730"/>
      <c r="F19" s="730"/>
      <c r="G19" s="730"/>
      <c r="H19" s="730"/>
      <c r="I19" s="730"/>
      <c r="J19" s="730"/>
      <c r="K19" s="450" t="str">
        <f t="shared" si="0"/>
        <v/>
      </c>
    </row>
    <row r="20" spans="2:11" x14ac:dyDescent="0.25">
      <c r="B20" s="466" t="s">
        <v>1355</v>
      </c>
      <c r="C20" s="515" t="s">
        <v>1347</v>
      </c>
      <c r="D20" s="730"/>
      <c r="E20" s="730"/>
      <c r="F20" s="730"/>
      <c r="G20" s="730"/>
      <c r="H20" s="730"/>
      <c r="I20" s="730"/>
      <c r="J20" s="730"/>
      <c r="K20" s="450" t="str">
        <f t="shared" si="0"/>
        <v/>
      </c>
    </row>
    <row r="21" spans="2:11" x14ac:dyDescent="0.25">
      <c r="B21" s="529" t="s">
        <v>1356</v>
      </c>
      <c r="C21" s="520" t="s">
        <v>524</v>
      </c>
      <c r="D21" s="734"/>
      <c r="E21" s="734"/>
      <c r="F21" s="734"/>
      <c r="G21" s="734"/>
      <c r="H21" s="734"/>
      <c r="I21" s="734"/>
      <c r="J21" s="734"/>
      <c r="K21" s="450" t="str">
        <f t="shared" si="0"/>
        <v/>
      </c>
    </row>
    <row r="22" spans="2:11" ht="30" x14ac:dyDescent="0.25">
      <c r="B22" s="679" t="s">
        <v>1357</v>
      </c>
      <c r="C22" s="678" t="s">
        <v>1358</v>
      </c>
      <c r="D22" s="819"/>
      <c r="E22" s="819"/>
      <c r="F22" s="819"/>
      <c r="G22" s="819"/>
      <c r="H22" s="819"/>
      <c r="I22" s="819"/>
      <c r="J22" s="819"/>
      <c r="K22" s="450" t="str">
        <f t="shared" si="0"/>
        <v/>
      </c>
    </row>
    <row r="23" spans="2:11" x14ac:dyDescent="0.25">
      <c r="B23" s="466" t="s">
        <v>1359</v>
      </c>
      <c r="C23" s="468" t="s">
        <v>81</v>
      </c>
      <c r="D23" s="730"/>
      <c r="E23" s="730"/>
      <c r="F23" s="730"/>
      <c r="G23" s="730"/>
      <c r="H23" s="730"/>
      <c r="I23" s="730"/>
      <c r="J23" s="730"/>
      <c r="K23" s="450" t="str">
        <f t="shared" si="0"/>
        <v/>
      </c>
    </row>
    <row r="24" spans="2:11" x14ac:dyDescent="0.25">
      <c r="B24" s="466" t="s">
        <v>1360</v>
      </c>
      <c r="C24" s="515" t="s">
        <v>1340</v>
      </c>
      <c r="D24" s="730"/>
      <c r="E24" s="730"/>
      <c r="F24" s="730"/>
      <c r="G24" s="730"/>
      <c r="H24" s="730"/>
      <c r="I24" s="730"/>
      <c r="J24" s="730"/>
      <c r="K24" s="450" t="str">
        <f t="shared" si="0"/>
        <v/>
      </c>
    </row>
    <row r="25" spans="2:11" x14ac:dyDescent="0.25">
      <c r="B25" s="466" t="s">
        <v>1361</v>
      </c>
      <c r="C25" s="515" t="s">
        <v>1342</v>
      </c>
      <c r="D25" s="730"/>
      <c r="E25" s="730"/>
      <c r="F25" s="730"/>
      <c r="G25" s="730"/>
      <c r="H25" s="730"/>
      <c r="I25" s="730"/>
      <c r="J25" s="730"/>
      <c r="K25" s="450" t="str">
        <f t="shared" si="0"/>
        <v/>
      </c>
    </row>
    <row r="26" spans="2:11" x14ac:dyDescent="0.25">
      <c r="B26" s="466" t="s">
        <v>1362</v>
      </c>
      <c r="C26" s="468" t="s">
        <v>1344</v>
      </c>
      <c r="D26" s="730"/>
      <c r="E26" s="730"/>
      <c r="F26" s="730"/>
      <c r="G26" s="730"/>
      <c r="H26" s="730"/>
      <c r="I26" s="730"/>
      <c r="J26" s="730"/>
      <c r="K26" s="450" t="str">
        <f t="shared" si="0"/>
        <v/>
      </c>
    </row>
    <row r="27" spans="2:11" x14ac:dyDescent="0.25">
      <c r="B27" s="466" t="s">
        <v>1363</v>
      </c>
      <c r="C27" s="515" t="s">
        <v>1295</v>
      </c>
      <c r="D27" s="730"/>
      <c r="E27" s="730"/>
      <c r="F27" s="730"/>
      <c r="G27" s="730"/>
      <c r="H27" s="730"/>
      <c r="I27" s="730"/>
      <c r="J27" s="730"/>
      <c r="K27" s="450" t="str">
        <f t="shared" si="0"/>
        <v/>
      </c>
    </row>
    <row r="28" spans="2:11" x14ac:dyDescent="0.25">
      <c r="B28" s="466" t="s">
        <v>1364</v>
      </c>
      <c r="C28" s="515" t="s">
        <v>1347</v>
      </c>
      <c r="D28" s="730"/>
      <c r="E28" s="730"/>
      <c r="F28" s="730"/>
      <c r="G28" s="730"/>
      <c r="H28" s="730"/>
      <c r="I28" s="730"/>
      <c r="J28" s="730"/>
      <c r="K28" s="450" t="str">
        <f t="shared" si="0"/>
        <v/>
      </c>
    </row>
    <row r="29" spans="2:11" x14ac:dyDescent="0.25">
      <c r="B29" s="529" t="s">
        <v>1365</v>
      </c>
      <c r="C29" s="520" t="s">
        <v>524</v>
      </c>
      <c r="D29" s="734"/>
      <c r="E29" s="734"/>
      <c r="F29" s="734"/>
      <c r="G29" s="734"/>
      <c r="H29" s="734"/>
      <c r="I29" s="734"/>
      <c r="J29" s="734"/>
      <c r="K29" s="450" t="str">
        <f t="shared" si="0"/>
        <v/>
      </c>
    </row>
    <row r="30" spans="2:11" ht="15.75" thickBot="1" x14ac:dyDescent="0.3">
      <c r="B30" s="685" t="s">
        <v>1366</v>
      </c>
      <c r="C30" s="684" t="s">
        <v>524</v>
      </c>
      <c r="D30" s="836"/>
      <c r="E30" s="836"/>
      <c r="F30" s="836"/>
      <c r="G30" s="836"/>
      <c r="H30" s="836"/>
      <c r="I30" s="836"/>
      <c r="J30" s="836"/>
      <c r="K30" s="450" t="str">
        <f t="shared" si="0"/>
        <v/>
      </c>
    </row>
    <row r="31" spans="2:11" ht="15.75" thickBot="1" x14ac:dyDescent="0.3">
      <c r="B31" s="483" t="s">
        <v>1367</v>
      </c>
      <c r="C31" s="522" t="s">
        <v>73</v>
      </c>
      <c r="D31" s="736"/>
      <c r="E31" s="736"/>
      <c r="F31" s="736"/>
      <c r="G31" s="736"/>
      <c r="H31" s="736"/>
      <c r="I31" s="736"/>
      <c r="J31" s="736"/>
      <c r="K31" s="450" t="str">
        <f t="shared" si="0"/>
        <v/>
      </c>
    </row>
    <row r="33" spans="3:10" x14ac:dyDescent="0.25">
      <c r="C33" s="2" t="s">
        <v>1885</v>
      </c>
    </row>
    <row r="34" spans="3:10" x14ac:dyDescent="0.25">
      <c r="C34" t="s">
        <v>1337</v>
      </c>
      <c r="D34" s="425" t="str">
        <f>IF(D6="","",IF(ROUND(SUM(D7,D10,D13),2)=ROUND(D6,2),"OK","Błąd sumy częściowej"))</f>
        <v/>
      </c>
      <c r="E34" s="425" t="str">
        <f t="shared" ref="E34:J34" si="1">IF(E6="","",IF(ROUND(SUM(E7,E10,E13),2)=ROUND(E6,2),"OK","Błąd sumy częściowej"))</f>
        <v/>
      </c>
      <c r="F34" s="425" t="str">
        <f t="shared" si="1"/>
        <v/>
      </c>
      <c r="G34" s="425" t="str">
        <f t="shared" si="1"/>
        <v/>
      </c>
      <c r="H34" s="425" t="str">
        <f t="shared" si="1"/>
        <v/>
      </c>
      <c r="I34" s="425" t="str">
        <f t="shared" si="1"/>
        <v/>
      </c>
      <c r="J34" s="425" t="str">
        <f t="shared" si="1"/>
        <v/>
      </c>
    </row>
    <row r="35" spans="3:10" x14ac:dyDescent="0.25">
      <c r="C35" t="s">
        <v>1338</v>
      </c>
      <c r="D35" s="425" t="str">
        <f>IF(D7="","",IF(ROUND(SUM(D8:D9),2)=ROUND(D7,2),"OK","Błąd sumy częściowej"))</f>
        <v/>
      </c>
      <c r="E35" s="425" t="str">
        <f t="shared" ref="E35:J35" si="2">IF(E7="","",IF(ROUND(SUM(E8:E9),2)=ROUND(E7,2),"OK","Błąd sumy częściowej"))</f>
        <v/>
      </c>
      <c r="F35" s="425" t="str">
        <f t="shared" si="2"/>
        <v/>
      </c>
      <c r="G35" s="425" t="str">
        <f t="shared" si="2"/>
        <v/>
      </c>
      <c r="H35" s="425" t="str">
        <f t="shared" si="2"/>
        <v/>
      </c>
      <c r="I35" s="425" t="str">
        <f t="shared" si="2"/>
        <v/>
      </c>
      <c r="J35" s="425" t="str">
        <f t="shared" si="2"/>
        <v/>
      </c>
    </row>
    <row r="36" spans="3:10" x14ac:dyDescent="0.25">
      <c r="C36" t="s">
        <v>1343</v>
      </c>
      <c r="D36" s="425" t="str">
        <f>IF(D10="","",IF(ROUND(SUM(D11:D12),2)=ROUND(D10,2),"OK","Błąd sumy częściowej"))</f>
        <v/>
      </c>
      <c r="E36" s="425" t="str">
        <f t="shared" ref="E36:J36" si="3">IF(E10="","",IF(ROUND(SUM(E11:E12),2)=ROUND(E10,2),"OK","Błąd sumy częściowej"))</f>
        <v/>
      </c>
      <c r="F36" s="425" t="str">
        <f t="shared" si="3"/>
        <v/>
      </c>
      <c r="G36" s="425" t="str">
        <f t="shared" si="3"/>
        <v/>
      </c>
      <c r="H36" s="425" t="str">
        <f t="shared" si="3"/>
        <v/>
      </c>
      <c r="I36" s="425" t="str">
        <f t="shared" si="3"/>
        <v/>
      </c>
      <c r="J36" s="425" t="str">
        <f t="shared" si="3"/>
        <v/>
      </c>
    </row>
    <row r="37" spans="3:10" x14ac:dyDescent="0.25">
      <c r="C37" t="s">
        <v>1349</v>
      </c>
      <c r="D37" s="425" t="str">
        <f>IF(D14="","",IF(ROUND(SUM(D15,D18,D21),2)=ROUND(D14,2),"OK","Błąd sumy częściowej"))</f>
        <v/>
      </c>
      <c r="E37" s="425" t="str">
        <f t="shared" ref="E37:J37" si="4">IF(E14="","",IF(ROUND(SUM(E15,E18,E21),2)=ROUND(E14,2),"OK","Błąd sumy częściowej"))</f>
        <v/>
      </c>
      <c r="F37" s="425" t="str">
        <f t="shared" si="4"/>
        <v/>
      </c>
      <c r="G37" s="425" t="str">
        <f t="shared" si="4"/>
        <v/>
      </c>
      <c r="H37" s="425" t="str">
        <f t="shared" si="4"/>
        <v/>
      </c>
      <c r="I37" s="425" t="str">
        <f t="shared" si="4"/>
        <v/>
      </c>
      <c r="J37" s="425" t="str">
        <f t="shared" si="4"/>
        <v/>
      </c>
    </row>
    <row r="38" spans="3:10" x14ac:dyDescent="0.25">
      <c r="C38" t="s">
        <v>1350</v>
      </c>
      <c r="D38" s="425" t="str">
        <f>IF(D15="","",IF(ROUND(SUM(D16:D17),2)=ROUND(D15,2),"OK","Błąd sumy częściowej"))</f>
        <v/>
      </c>
      <c r="E38" s="425" t="str">
        <f t="shared" ref="E38:J38" si="5">IF(E15="","",IF(ROUND(SUM(E16:E17),2)=ROUND(E15,2),"OK","Błąd sumy częściowej"))</f>
        <v/>
      </c>
      <c r="F38" s="425" t="str">
        <f t="shared" si="5"/>
        <v/>
      </c>
      <c r="G38" s="425" t="str">
        <f t="shared" si="5"/>
        <v/>
      </c>
      <c r="H38" s="425" t="str">
        <f t="shared" si="5"/>
        <v/>
      </c>
      <c r="I38" s="425" t="str">
        <f t="shared" si="5"/>
        <v/>
      </c>
      <c r="J38" s="425" t="str">
        <f t="shared" si="5"/>
        <v/>
      </c>
    </row>
    <row r="39" spans="3:10" x14ac:dyDescent="0.25">
      <c r="C39" t="s">
        <v>1353</v>
      </c>
      <c r="D39" s="425" t="str">
        <f>IF(D18="","",IF(ROUND(SUM(D19:D20),2)=ROUND(D18,2),"OK","Błąd sumy częściowej"))</f>
        <v/>
      </c>
      <c r="E39" s="425" t="str">
        <f t="shared" ref="E39:J39" si="6">IF(E18="","",IF(ROUND(SUM(E19:E20),2)=ROUND(E18,2),"OK","Błąd sumy częściowej"))</f>
        <v/>
      </c>
      <c r="F39" s="425" t="str">
        <f t="shared" si="6"/>
        <v/>
      </c>
      <c r="G39" s="425" t="str">
        <f t="shared" si="6"/>
        <v/>
      </c>
      <c r="H39" s="425" t="str">
        <f t="shared" si="6"/>
        <v/>
      </c>
      <c r="I39" s="425" t="str">
        <f t="shared" si="6"/>
        <v/>
      </c>
      <c r="J39" s="425" t="str">
        <f t="shared" si="6"/>
        <v/>
      </c>
    </row>
    <row r="40" spans="3:10" x14ac:dyDescent="0.25">
      <c r="C40" t="s">
        <v>1357</v>
      </c>
      <c r="D40" s="425" t="str">
        <f>IF(D22="","",IF(ROUND(SUM(D23,D26,D29),2)=ROUND(D22,2),"OK","Błąd sumy częściowej"))</f>
        <v/>
      </c>
      <c r="E40" s="425" t="str">
        <f t="shared" ref="E40:J40" si="7">IF(E22="","",IF(ROUND(SUM(E23,E26,E29),2)=ROUND(E22,2),"OK","Błąd sumy częściowej"))</f>
        <v/>
      </c>
      <c r="F40" s="425" t="str">
        <f t="shared" si="7"/>
        <v/>
      </c>
      <c r="G40" s="425" t="str">
        <f t="shared" si="7"/>
        <v/>
      </c>
      <c r="H40" s="425" t="str">
        <f t="shared" si="7"/>
        <v/>
      </c>
      <c r="I40" s="425" t="str">
        <f t="shared" si="7"/>
        <v/>
      </c>
      <c r="J40" s="425" t="str">
        <f t="shared" si="7"/>
        <v/>
      </c>
    </row>
    <row r="41" spans="3:10" x14ac:dyDescent="0.25">
      <c r="C41" t="s">
        <v>1359</v>
      </c>
      <c r="D41" s="425" t="str">
        <f>IF(D23="","",IF(ROUND(SUM(D24:D25),2)=ROUND(D23,2),"OK","Błąd sumy częściowej"))</f>
        <v/>
      </c>
      <c r="E41" s="425" t="str">
        <f t="shared" ref="E41:J41" si="8">IF(E23="","",IF(ROUND(SUM(E24:E25),2)=ROUND(E23,2),"OK","Błąd sumy częściowej"))</f>
        <v/>
      </c>
      <c r="F41" s="425" t="str">
        <f t="shared" si="8"/>
        <v/>
      </c>
      <c r="G41" s="425" t="str">
        <f t="shared" si="8"/>
        <v/>
      </c>
      <c r="H41" s="425" t="str">
        <f t="shared" si="8"/>
        <v/>
      </c>
      <c r="I41" s="425" t="str">
        <f t="shared" si="8"/>
        <v/>
      </c>
      <c r="J41" s="425" t="str">
        <f t="shared" si="8"/>
        <v/>
      </c>
    </row>
    <row r="42" spans="3:10" x14ac:dyDescent="0.25">
      <c r="C42" t="s">
        <v>1362</v>
      </c>
      <c r="D42" s="425" t="str">
        <f>IF(D26="","",IF(ROUND(SUM(D27:D28),2)=ROUND(D26,2),"OK","Błąd sumy częściowej"))</f>
        <v/>
      </c>
      <c r="E42" s="425" t="str">
        <f t="shared" ref="E42:J42" si="9">IF(E26="","",IF(ROUND(SUM(E27:E28),2)=ROUND(E26,2),"OK","Błąd sumy częściowej"))</f>
        <v/>
      </c>
      <c r="F42" s="425" t="str">
        <f t="shared" si="9"/>
        <v/>
      </c>
      <c r="G42" s="425" t="str">
        <f t="shared" si="9"/>
        <v/>
      </c>
      <c r="H42" s="425" t="str">
        <f t="shared" si="9"/>
        <v/>
      </c>
      <c r="I42" s="425" t="str">
        <f t="shared" si="9"/>
        <v/>
      </c>
      <c r="J42" s="425" t="str">
        <f t="shared" si="9"/>
        <v/>
      </c>
    </row>
    <row r="43" spans="3:10" x14ac:dyDescent="0.25">
      <c r="C43" t="s">
        <v>1367</v>
      </c>
      <c r="D43" s="425" t="str">
        <f>IF(D31="","",IF(ROUND(SUM(D6,D14,D22,D30),2)=ROUND(D31,2),"OK","Błąd sumy częściowej"))</f>
        <v/>
      </c>
      <c r="E43" s="425" t="str">
        <f t="shared" ref="E43:J43" si="10">IF(E31="","",IF(ROUND(SUM(E6,E14,E22,E30),2)=ROUND(E31,2),"OK","Błąd sumy częściowej"))</f>
        <v/>
      </c>
      <c r="F43" s="425" t="str">
        <f t="shared" si="10"/>
        <v/>
      </c>
      <c r="G43" s="425" t="str">
        <f t="shared" si="10"/>
        <v/>
      </c>
      <c r="H43" s="425" t="str">
        <f t="shared" si="10"/>
        <v/>
      </c>
      <c r="I43" s="425" t="str">
        <f t="shared" si="10"/>
        <v/>
      </c>
      <c r="J43" s="425" t="str">
        <f t="shared" si="10"/>
        <v/>
      </c>
    </row>
    <row r="45" spans="3:10" x14ac:dyDescent="0.25">
      <c r="C45" s="15" t="s">
        <v>1908</v>
      </c>
      <c r="D45" s="425" t="str">
        <f>IF(COUNTBLANK(K6:K31)=26,"",IF(AND(COUNTIF(K6:K31,"Weryfikacja wiersza OK")=26,COUNTIF(D34:J43,"OK")=70),"Arkusz jest zwalidowany poprawnie","Arkusz jest niepoprawny"))</f>
        <v/>
      </c>
    </row>
  </sheetData>
  <sheetProtection algorithmName="SHA-512" hashValue="NKq9JuJbdaPYLSvOUzJrmkePaddfw2u9HKzkMifw6xU/Ft0GObxQqu/E7IzvGdqRLfjMbc/w2IxUHP1wMhh6Jw==" saltValue="me84434zabECpkAjP//HXg==" spinCount="100000" sheet="1" objects="1" scenarios="1" formatColumns="0" formatRows="0"/>
  <mergeCells count="1">
    <mergeCell ref="B4:C5"/>
  </mergeCells>
  <conditionalFormatting sqref="K6:K31">
    <cfRule type="containsText" dxfId="23" priority="3" operator="containsText" text="Weryfikacja wiersza OK">
      <formula>NOT(ISERROR(SEARCH("Weryfikacja wiersza OK",K6)))</formula>
    </cfRule>
  </conditionalFormatting>
  <conditionalFormatting sqref="D34:J43">
    <cfRule type="containsText" dxfId="22" priority="2" operator="containsText" text="OK">
      <formula>NOT(ISERROR(SEARCH("OK",D34)))</formula>
    </cfRule>
  </conditionalFormatting>
  <conditionalFormatting sqref="D45">
    <cfRule type="containsText" dxfId="21" priority="1" operator="containsText" text="Arkusz jest zwalidowany poprawnie">
      <formula>NOT(ISERROR(SEARCH("Arkusz jest zwalidowany poprawnie",D45)))</formula>
    </cfRule>
  </conditionalFormatting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9"/>
  <sheetViews>
    <sheetView workbookViewId="0">
      <selection activeCell="D6" sqref="D6:D22"/>
    </sheetView>
  </sheetViews>
  <sheetFormatPr defaultRowHeight="15" x14ac:dyDescent="0.25"/>
  <cols>
    <col min="2" max="2" width="11" customWidth="1"/>
    <col min="3" max="3" width="57.140625" customWidth="1"/>
    <col min="4" max="4" width="17.85546875" bestFit="1" customWidth="1"/>
  </cols>
  <sheetData>
    <row r="1" spans="2:5" ht="15.75" x14ac:dyDescent="0.25">
      <c r="B1" s="1" t="s">
        <v>0</v>
      </c>
    </row>
    <row r="2" spans="2:5" x14ac:dyDescent="0.25">
      <c r="B2" t="s">
        <v>1406</v>
      </c>
    </row>
    <row r="3" spans="2:5" ht="15.75" thickBot="1" x14ac:dyDescent="0.3"/>
    <row r="4" spans="2:5" x14ac:dyDescent="0.25">
      <c r="B4" s="981"/>
      <c r="C4" s="982"/>
      <c r="D4" s="691" t="s">
        <v>10</v>
      </c>
    </row>
    <row r="5" spans="2:5" ht="15.75" thickBot="1" x14ac:dyDescent="0.3">
      <c r="B5" s="983"/>
      <c r="C5" s="984"/>
      <c r="D5" s="686" t="s">
        <v>112</v>
      </c>
    </row>
    <row r="6" spans="2:5" x14ac:dyDescent="0.25">
      <c r="B6" s="688" t="s">
        <v>1377</v>
      </c>
      <c r="C6" s="490" t="s">
        <v>1378</v>
      </c>
      <c r="D6" s="719"/>
      <c r="E6" s="450" t="str">
        <f>IF(ISBLANK(D6),"",IF(ISNUMBER(D6),"Weryfikacja wiersza OK","Błąd: Wartość w kolumnie A musi być liczbą"))</f>
        <v/>
      </c>
    </row>
    <row r="7" spans="2:5" x14ac:dyDescent="0.25">
      <c r="B7" s="500" t="s">
        <v>1379</v>
      </c>
      <c r="C7" s="468" t="s">
        <v>1380</v>
      </c>
      <c r="D7" s="720"/>
      <c r="E7" s="450" t="str">
        <f t="shared" ref="E7:E22" si="0">IF(ISBLANK(D7),"",IF(ISNUMBER(D7),"Weryfikacja wiersza OK","Błąd: Wartość w kolumnie A musi być liczbą"))</f>
        <v/>
      </c>
    </row>
    <row r="8" spans="2:5" ht="30" x14ac:dyDescent="0.25">
      <c r="B8" s="500" t="s">
        <v>1381</v>
      </c>
      <c r="C8" s="468" t="s">
        <v>1382</v>
      </c>
      <c r="D8" s="720"/>
      <c r="E8" s="450" t="str">
        <f t="shared" si="0"/>
        <v/>
      </c>
    </row>
    <row r="9" spans="2:5" x14ac:dyDescent="0.25">
      <c r="B9" s="500" t="s">
        <v>1383</v>
      </c>
      <c r="C9" s="468" t="s">
        <v>480</v>
      </c>
      <c r="D9" s="720"/>
      <c r="E9" s="450" t="str">
        <f t="shared" si="0"/>
        <v/>
      </c>
    </row>
    <row r="10" spans="2:5" x14ac:dyDescent="0.25">
      <c r="B10" s="500" t="s">
        <v>1384</v>
      </c>
      <c r="C10" s="468" t="s">
        <v>485</v>
      </c>
      <c r="D10" s="720"/>
      <c r="E10" s="450" t="str">
        <f t="shared" si="0"/>
        <v/>
      </c>
    </row>
    <row r="11" spans="2:5" x14ac:dyDescent="0.25">
      <c r="B11" s="500" t="s">
        <v>1385</v>
      </c>
      <c r="C11" s="468" t="s">
        <v>1386</v>
      </c>
      <c r="D11" s="720"/>
      <c r="E11" s="450" t="str">
        <f t="shared" si="0"/>
        <v/>
      </c>
    </row>
    <row r="12" spans="2:5" x14ac:dyDescent="0.25">
      <c r="B12" s="500" t="s">
        <v>1387</v>
      </c>
      <c r="C12" s="468" t="s">
        <v>496</v>
      </c>
      <c r="D12" s="720"/>
      <c r="E12" s="450" t="str">
        <f t="shared" si="0"/>
        <v/>
      </c>
    </row>
    <row r="13" spans="2:5" x14ac:dyDescent="0.25">
      <c r="B13" s="500" t="s">
        <v>1388</v>
      </c>
      <c r="C13" s="468" t="s">
        <v>1389</v>
      </c>
      <c r="D13" s="720"/>
      <c r="E13" s="450" t="str">
        <f t="shared" si="0"/>
        <v/>
      </c>
    </row>
    <row r="14" spans="2:5" x14ac:dyDescent="0.25">
      <c r="B14" s="541" t="s">
        <v>1390</v>
      </c>
      <c r="C14" s="520" t="s">
        <v>1391</v>
      </c>
      <c r="D14" s="816"/>
      <c r="E14" s="450" t="str">
        <f t="shared" si="0"/>
        <v/>
      </c>
    </row>
    <row r="15" spans="2:5" x14ac:dyDescent="0.25">
      <c r="B15" s="689" t="s">
        <v>1392</v>
      </c>
      <c r="C15" s="690" t="s">
        <v>1393</v>
      </c>
      <c r="D15" s="837"/>
      <c r="E15" s="450" t="str">
        <f t="shared" si="0"/>
        <v/>
      </c>
    </row>
    <row r="16" spans="2:5" x14ac:dyDescent="0.25">
      <c r="B16" s="500" t="s">
        <v>1394</v>
      </c>
      <c r="C16" s="468" t="s">
        <v>1395</v>
      </c>
      <c r="D16" s="720"/>
      <c r="E16" s="450" t="str">
        <f t="shared" si="0"/>
        <v/>
      </c>
    </row>
    <row r="17" spans="2:5" x14ac:dyDescent="0.25">
      <c r="B17" s="500" t="s">
        <v>1396</v>
      </c>
      <c r="C17" s="468" t="s">
        <v>502</v>
      </c>
      <c r="D17" s="720"/>
      <c r="E17" s="450" t="str">
        <f t="shared" si="0"/>
        <v/>
      </c>
    </row>
    <row r="18" spans="2:5" x14ac:dyDescent="0.25">
      <c r="B18" s="500" t="s">
        <v>1397</v>
      </c>
      <c r="C18" s="468" t="s">
        <v>1398</v>
      </c>
      <c r="D18" s="720"/>
      <c r="E18" s="450" t="str">
        <f t="shared" si="0"/>
        <v/>
      </c>
    </row>
    <row r="19" spans="2:5" x14ac:dyDescent="0.25">
      <c r="B19" s="500" t="s">
        <v>1399</v>
      </c>
      <c r="C19" s="468" t="s">
        <v>1400</v>
      </c>
      <c r="D19" s="720"/>
      <c r="E19" s="450" t="str">
        <f t="shared" si="0"/>
        <v/>
      </c>
    </row>
    <row r="20" spans="2:5" x14ac:dyDescent="0.25">
      <c r="B20" s="500" t="s">
        <v>1401</v>
      </c>
      <c r="C20" s="468" t="s">
        <v>13</v>
      </c>
      <c r="D20" s="720"/>
      <c r="E20" s="450" t="str">
        <f t="shared" si="0"/>
        <v/>
      </c>
    </row>
    <row r="21" spans="2:5" ht="15.75" thickBot="1" x14ac:dyDescent="0.3">
      <c r="B21" s="541" t="s">
        <v>1402</v>
      </c>
      <c r="C21" s="520" t="s">
        <v>1403</v>
      </c>
      <c r="D21" s="816"/>
      <c r="E21" s="450" t="str">
        <f t="shared" si="0"/>
        <v/>
      </c>
    </row>
    <row r="22" spans="2:5" ht="15.75" thickBot="1" x14ac:dyDescent="0.3">
      <c r="B22" s="638" t="s">
        <v>1404</v>
      </c>
      <c r="C22" s="543" t="s">
        <v>1405</v>
      </c>
      <c r="D22" s="838"/>
      <c r="E22" s="450" t="str">
        <f t="shared" si="0"/>
        <v/>
      </c>
    </row>
    <row r="24" spans="2:5" x14ac:dyDescent="0.25">
      <c r="C24" s="2" t="s">
        <v>1885</v>
      </c>
    </row>
    <row r="25" spans="2:5" x14ac:dyDescent="0.25">
      <c r="C25" t="s">
        <v>1377</v>
      </c>
      <c r="D25" s="425" t="str">
        <f>IF(D6="","",IF(ROUND(SUM(D7:D14),2)=ROUND(D6,2),"OK","Błąd sumy częściowej"))</f>
        <v/>
      </c>
    </row>
    <row r="26" spans="2:5" x14ac:dyDescent="0.25">
      <c r="C26" t="s">
        <v>1392</v>
      </c>
      <c r="D26" s="425" t="str">
        <f>IF(D15="","",IF(ROUND(SUM(D16:D21),2)=ROUND(D15,2),"OK","Błąd sumy częściowej"))</f>
        <v/>
      </c>
    </row>
    <row r="27" spans="2:5" x14ac:dyDescent="0.25">
      <c r="C27" t="s">
        <v>1404</v>
      </c>
      <c r="D27" s="425" t="str">
        <f>IF(D22="","",IF(ROUND(SUM(D6,D15),2)=ROUND(D22,2),"OK","Błąd sumy częściowej"))</f>
        <v/>
      </c>
    </row>
    <row r="29" spans="2:5" x14ac:dyDescent="0.25">
      <c r="C29" s="15" t="s">
        <v>1908</v>
      </c>
      <c r="D29" s="425" t="str">
        <f>IF(COUNTBLANK(E6:E22)=17,"",IF(AND(COUNTIF(E6:E22,"Weryfikacja wiersza OK")=17,COUNTIF(D25:D27,"OK")=3),"Arkusz jest zwalidowany poprawnie","Arkusz jest niepoprawny"))</f>
        <v/>
      </c>
    </row>
  </sheetData>
  <sheetProtection algorithmName="SHA-512" hashValue="mFWBUiIva5pqGrBuJfW0fgKwX6JN1hJp3NHfGB0jyHyXZLNKgzutkXv4JYI2kd/dtMo6bfz1kEXlqIlZLG1KwQ==" saltValue="gasBCakT3hE7nUrKJnRi7A==" spinCount="100000" sheet="1" objects="1" scenarios="1" formatColumns="0" formatRows="0"/>
  <mergeCells count="1">
    <mergeCell ref="B4:C5"/>
  </mergeCells>
  <conditionalFormatting sqref="D25:D27">
    <cfRule type="containsText" dxfId="20" priority="3" operator="containsText" text="OK">
      <formula>NOT(ISERROR(SEARCH("OK",D25)))</formula>
    </cfRule>
  </conditionalFormatting>
  <conditionalFormatting sqref="E6:E22">
    <cfRule type="containsText" dxfId="19" priority="2" operator="containsText" text="Weryfikacja wiersza OK">
      <formula>NOT(ISERROR(SEARCH("Weryfikacja wiersza OK",E6)))</formula>
    </cfRule>
  </conditionalFormatting>
  <conditionalFormatting sqref="D29">
    <cfRule type="containsText" dxfId="18" priority="1" operator="containsText" text="Arkusz jest zwalidowany poprawnie">
      <formula>NOT(ISERROR(SEARCH("Arkusz jest zwalidowany poprawnie",D29)))</formula>
    </cfRule>
  </conditionalFormatting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5"/>
  <sheetViews>
    <sheetView workbookViewId="0">
      <selection activeCell="D12" sqref="D12"/>
    </sheetView>
  </sheetViews>
  <sheetFormatPr defaultRowHeight="15" x14ac:dyDescent="0.25"/>
  <cols>
    <col min="2" max="2" width="9.5703125" bestFit="1" customWidth="1"/>
    <col min="3" max="3" width="50.28515625" customWidth="1"/>
    <col min="4" max="4" width="17.85546875" bestFit="1" customWidth="1"/>
  </cols>
  <sheetData>
    <row r="1" spans="2:5" ht="15.75" x14ac:dyDescent="0.25">
      <c r="B1" s="1" t="s">
        <v>0</v>
      </c>
    </row>
    <row r="2" spans="2:5" x14ac:dyDescent="0.25">
      <c r="B2" t="s">
        <v>1432</v>
      </c>
    </row>
    <row r="3" spans="2:5" ht="15.75" thickBot="1" x14ac:dyDescent="0.3"/>
    <row r="4" spans="2:5" x14ac:dyDescent="0.25">
      <c r="B4" s="1043"/>
      <c r="C4" s="1044"/>
      <c r="D4" s="692" t="s">
        <v>10</v>
      </c>
    </row>
    <row r="5" spans="2:5" ht="15.75" thickBot="1" x14ac:dyDescent="0.3">
      <c r="B5" s="1045"/>
      <c r="C5" s="1046"/>
      <c r="D5" s="693" t="s">
        <v>112</v>
      </c>
    </row>
    <row r="6" spans="2:5" x14ac:dyDescent="0.25">
      <c r="B6" s="694" t="s">
        <v>1407</v>
      </c>
      <c r="C6" s="581" t="s">
        <v>1408</v>
      </c>
      <c r="D6" s="839"/>
      <c r="E6" s="450" t="str">
        <f>IF(ISBLANK(D6),"",IF(ISNUMBER(D6),"Weryfikacja wiersza OK","Błąd: Wartość w kolumnie A musi być liczbą"))</f>
        <v/>
      </c>
    </row>
    <row r="7" spans="2:5" ht="30" x14ac:dyDescent="0.25">
      <c r="B7" s="80" t="s">
        <v>1409</v>
      </c>
      <c r="C7" s="562" t="s">
        <v>1410</v>
      </c>
      <c r="D7" s="746"/>
      <c r="E7" s="450" t="str">
        <f t="shared" ref="E7:E18" si="0">IF(ISBLANK(D7),"",IF(ISNUMBER(D7),"Weryfikacja wiersza OK","Błąd: Wartość w kolumnie A musi być liczbą"))</f>
        <v/>
      </c>
    </row>
    <row r="8" spans="2:5" x14ac:dyDescent="0.25">
      <c r="B8" s="80" t="s">
        <v>1411</v>
      </c>
      <c r="C8" s="562" t="s">
        <v>526</v>
      </c>
      <c r="D8" s="746"/>
      <c r="E8" s="450" t="str">
        <f t="shared" si="0"/>
        <v/>
      </c>
    </row>
    <row r="9" spans="2:5" ht="30" x14ac:dyDescent="0.25">
      <c r="B9" s="80" t="s">
        <v>1412</v>
      </c>
      <c r="C9" s="562" t="s">
        <v>1413</v>
      </c>
      <c r="D9" s="746"/>
      <c r="E9" s="450" t="str">
        <f t="shared" si="0"/>
        <v/>
      </c>
    </row>
    <row r="10" spans="2:5" ht="30" x14ac:dyDescent="0.25">
      <c r="B10" s="80" t="s">
        <v>1414</v>
      </c>
      <c r="C10" s="562" t="s">
        <v>1415</v>
      </c>
      <c r="D10" s="746"/>
      <c r="E10" s="450" t="str">
        <f t="shared" si="0"/>
        <v/>
      </c>
    </row>
    <row r="11" spans="2:5" x14ac:dyDescent="0.25">
      <c r="B11" s="80" t="s">
        <v>1416</v>
      </c>
      <c r="C11" s="562" t="s">
        <v>1417</v>
      </c>
      <c r="D11" s="746"/>
      <c r="E11" s="450" t="str">
        <f t="shared" si="0"/>
        <v/>
      </c>
    </row>
    <row r="12" spans="2:5" x14ac:dyDescent="0.25">
      <c r="B12" s="578" t="s">
        <v>1418</v>
      </c>
      <c r="C12" s="564" t="s">
        <v>1419</v>
      </c>
      <c r="D12" s="840"/>
      <c r="E12" s="450" t="str">
        <f t="shared" si="0"/>
        <v/>
      </c>
    </row>
    <row r="13" spans="2:5" x14ac:dyDescent="0.25">
      <c r="B13" s="695" t="s">
        <v>1420</v>
      </c>
      <c r="C13" s="696" t="s">
        <v>1421</v>
      </c>
      <c r="D13" s="841"/>
      <c r="E13" s="450" t="str">
        <f t="shared" si="0"/>
        <v/>
      </c>
    </row>
    <row r="14" spans="2:5" x14ac:dyDescent="0.25">
      <c r="B14" s="80" t="s">
        <v>1422</v>
      </c>
      <c r="C14" s="562" t="s">
        <v>1423</v>
      </c>
      <c r="D14" s="746"/>
      <c r="E14" s="450" t="str">
        <f t="shared" si="0"/>
        <v/>
      </c>
    </row>
    <row r="15" spans="2:5" x14ac:dyDescent="0.25">
      <c r="B15" s="80" t="s">
        <v>1424</v>
      </c>
      <c r="C15" s="562" t="s">
        <v>1425</v>
      </c>
      <c r="D15" s="746"/>
      <c r="E15" s="450" t="str">
        <f t="shared" si="0"/>
        <v/>
      </c>
    </row>
    <row r="16" spans="2:5" ht="30" x14ac:dyDescent="0.25">
      <c r="B16" s="80" t="s">
        <v>1426</v>
      </c>
      <c r="C16" s="562" t="s">
        <v>1427</v>
      </c>
      <c r="D16" s="746"/>
      <c r="E16" s="450" t="str">
        <f t="shared" si="0"/>
        <v/>
      </c>
    </row>
    <row r="17" spans="2:5" ht="15.75" thickBot="1" x14ac:dyDescent="0.3">
      <c r="B17" s="578" t="s">
        <v>1428</v>
      </c>
      <c r="C17" s="564" t="s">
        <v>1429</v>
      </c>
      <c r="D17" s="840"/>
      <c r="E17" s="450" t="str">
        <f t="shared" si="0"/>
        <v/>
      </c>
    </row>
    <row r="18" spans="2:5" ht="15.75" thickBot="1" x14ac:dyDescent="0.3">
      <c r="B18" s="680" t="s">
        <v>1430</v>
      </c>
      <c r="C18" s="697" t="s">
        <v>1431</v>
      </c>
      <c r="D18" s="842"/>
      <c r="E18" s="450" t="str">
        <f t="shared" si="0"/>
        <v/>
      </c>
    </row>
    <row r="20" spans="2:5" x14ac:dyDescent="0.25">
      <c r="C20" s="2" t="s">
        <v>1885</v>
      </c>
    </row>
    <row r="21" spans="2:5" x14ac:dyDescent="0.25">
      <c r="C21" t="s">
        <v>1407</v>
      </c>
      <c r="D21" s="425" t="str">
        <f>IF(D6="","",IF(ROUND(SUM(D7:D12),2)=ROUND(D6,2),"OK","Błąd sumy częściowej"))</f>
        <v/>
      </c>
    </row>
    <row r="22" spans="2:5" x14ac:dyDescent="0.25">
      <c r="C22" t="s">
        <v>1420</v>
      </c>
      <c r="D22" s="425" t="str">
        <f>IF(D13="","",IF(ROUND(SUM(D14:D17),2)=ROUND(D13,2),"OK","Błąd sumy częściowej"))</f>
        <v/>
      </c>
    </row>
    <row r="23" spans="2:5" x14ac:dyDescent="0.25">
      <c r="C23" t="s">
        <v>1430</v>
      </c>
      <c r="D23" s="425" t="str">
        <f>IF(D18="","",IF(ROUND(SUM(D6,D13),2)=ROUND(D18,2),"OK","Błąd sumy częściowej"))</f>
        <v/>
      </c>
    </row>
    <row r="25" spans="2:5" x14ac:dyDescent="0.25">
      <c r="C25" s="15" t="s">
        <v>1908</v>
      </c>
      <c r="D25" s="425" t="str">
        <f>IF(COUNTBLANK(E6:E18)=13,"",IF(AND(COUNTIF(E6:E18,"Weryfikacja wiersza OK")=13,COUNTIF(D21:D23,"OK")=3),"Arkusz jest zwalidowany poprawnie","Arkusz jest niepoprawny"))</f>
        <v/>
      </c>
    </row>
  </sheetData>
  <sheetProtection algorithmName="SHA-512" hashValue="b4vOyxgUDkT0hTZ8WRcMQgszI5K04c1N7EE7JBW7HPYrCQQWVmFvzwKZNxY0+XInBfte+BQbVqjKlWFPBq4N4Q==" saltValue="bGk2fpugQU90LLFuTVsH4A==" spinCount="100000" sheet="1" objects="1" scenarios="1" formatColumns="0" formatRows="0"/>
  <mergeCells count="1">
    <mergeCell ref="B4:C5"/>
  </mergeCells>
  <conditionalFormatting sqref="D21:D23">
    <cfRule type="containsText" dxfId="17" priority="3" operator="containsText" text="OK">
      <formula>NOT(ISERROR(SEARCH("OK",D21)))</formula>
    </cfRule>
  </conditionalFormatting>
  <conditionalFormatting sqref="D25">
    <cfRule type="containsText" dxfId="16" priority="2" operator="containsText" text="Arkusz jest zwalidowany poprawnie">
      <formula>NOT(ISERROR(SEARCH("Arkusz jest zwalidowany poprawnie",D25)))</formula>
    </cfRule>
  </conditionalFormatting>
  <conditionalFormatting sqref="E6:E18">
    <cfRule type="containsText" dxfId="15" priority="1" operator="containsText" text="Weryfikacja wiersza OK">
      <formula>NOT(ISERROR(SEARCH("Weryfikacja wiersza OK",E6)))</formula>
    </cfRule>
  </conditionalFormatting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1"/>
  <sheetViews>
    <sheetView zoomScale="90" zoomScaleNormal="90" workbookViewId="0">
      <selection activeCell="D32" activeCellId="1" sqref="E6:E35 D9:D32"/>
    </sheetView>
  </sheetViews>
  <sheetFormatPr defaultRowHeight="15" x14ac:dyDescent="0.25"/>
  <cols>
    <col min="2" max="2" width="10.7109375" bestFit="1" customWidth="1"/>
    <col min="3" max="3" width="57.7109375" customWidth="1"/>
    <col min="4" max="4" width="13.7109375" customWidth="1"/>
    <col min="5" max="5" width="18" bestFit="1" customWidth="1"/>
  </cols>
  <sheetData>
    <row r="1" spans="2:7" ht="15.75" x14ac:dyDescent="0.25">
      <c r="B1" s="1" t="s">
        <v>0</v>
      </c>
      <c r="E1" s="2" t="s">
        <v>1659</v>
      </c>
    </row>
    <row r="2" spans="2:7" x14ac:dyDescent="0.25">
      <c r="B2" t="s">
        <v>1475</v>
      </c>
    </row>
    <row r="3" spans="2:7" ht="15.75" thickBot="1" x14ac:dyDescent="0.3"/>
    <row r="4" spans="2:7" x14ac:dyDescent="0.25">
      <c r="B4" s="1047"/>
      <c r="C4" s="1048"/>
      <c r="D4" s="523" t="s">
        <v>691</v>
      </c>
      <c r="E4" s="698" t="s">
        <v>10</v>
      </c>
    </row>
    <row r="5" spans="2:7" ht="15.75" thickBot="1" x14ac:dyDescent="0.3">
      <c r="B5" s="1049"/>
      <c r="C5" s="1050"/>
      <c r="D5" s="626" t="s">
        <v>112</v>
      </c>
      <c r="E5" s="628" t="s">
        <v>113</v>
      </c>
    </row>
    <row r="6" spans="2:7" x14ac:dyDescent="0.25">
      <c r="B6" s="504" t="s">
        <v>1447</v>
      </c>
      <c r="C6" s="637" t="s">
        <v>201</v>
      </c>
      <c r="D6" s="699"/>
      <c r="E6" s="809"/>
      <c r="F6" s="450" t="str">
        <f>IF(COUNTBLANK(E6)=1,"",IF(COUNTBLANK(E6)=0,"Weryfikacja wiersza OK","Błąd: Należy wypełnić wiersz w tabeli"))</f>
        <v/>
      </c>
      <c r="G6" s="87"/>
    </row>
    <row r="7" spans="2:7" x14ac:dyDescent="0.25">
      <c r="B7" s="466" t="s">
        <v>1448</v>
      </c>
      <c r="C7" s="505" t="s">
        <v>90</v>
      </c>
      <c r="D7" s="669"/>
      <c r="E7" s="768"/>
      <c r="F7" s="450" t="str">
        <f>IF(COUNTBLANK(E7)=1,"",IF(COUNTBLANK(E7)=0,"Weryfikacja wiersza OK","Błąd: Należy wypełnić wiersz w tabeli"))</f>
        <v/>
      </c>
      <c r="G7" s="87"/>
    </row>
    <row r="8" spans="2:7" x14ac:dyDescent="0.25">
      <c r="B8" s="466" t="s">
        <v>1449</v>
      </c>
      <c r="C8" s="505" t="s">
        <v>211</v>
      </c>
      <c r="D8" s="669"/>
      <c r="E8" s="768"/>
      <c r="F8" s="450" t="str">
        <f>IF(COUNTBLANK(E8)=1,"",IF(COUNTBLANK(E8)=0,"Weryfikacja wiersza OK","Błąd: Należy wypełnić wiersz w tabeli"))</f>
        <v/>
      </c>
      <c r="G8" s="87"/>
    </row>
    <row r="9" spans="2:7" x14ac:dyDescent="0.25">
      <c r="B9" s="466" t="s">
        <v>1450</v>
      </c>
      <c r="C9" s="505" t="s">
        <v>30</v>
      </c>
      <c r="D9" s="766"/>
      <c r="E9" s="768"/>
      <c r="F9" s="450" t="str">
        <f t="shared" ref="F9:F32" si="0">IF(COUNTBLANK(D9:E9)=2,"",IF(COUNTBLANK(D9:E9)=0,"Weryfikacja wiersza OK","Błąd: Należy wypełnić wiersz w tabeli"))</f>
        <v/>
      </c>
      <c r="G9" s="87"/>
    </row>
    <row r="10" spans="2:7" x14ac:dyDescent="0.25">
      <c r="B10" s="466" t="s">
        <v>1451</v>
      </c>
      <c r="C10" s="505" t="s">
        <v>29</v>
      </c>
      <c r="D10" s="766"/>
      <c r="E10" s="768"/>
      <c r="F10" s="450" t="str">
        <f t="shared" si="0"/>
        <v/>
      </c>
      <c r="G10" s="87"/>
    </row>
    <row r="11" spans="2:7" x14ac:dyDescent="0.25">
      <c r="B11" s="466" t="s">
        <v>1452</v>
      </c>
      <c r="C11" s="468" t="s">
        <v>1709</v>
      </c>
      <c r="D11" s="766"/>
      <c r="E11" s="768"/>
      <c r="F11" s="450" t="str">
        <f t="shared" si="0"/>
        <v/>
      </c>
      <c r="G11" s="87"/>
    </row>
    <row r="12" spans="2:7" x14ac:dyDescent="0.25">
      <c r="B12" s="466" t="s">
        <v>1453</v>
      </c>
      <c r="C12" s="505" t="s">
        <v>14</v>
      </c>
      <c r="D12" s="766"/>
      <c r="E12" s="768"/>
      <c r="F12" s="450" t="str">
        <f t="shared" si="0"/>
        <v/>
      </c>
      <c r="G12" s="87"/>
    </row>
    <row r="13" spans="2:7" x14ac:dyDescent="0.25">
      <c r="B13" s="466" t="s">
        <v>1928</v>
      </c>
      <c r="C13" s="468" t="s">
        <v>1711</v>
      </c>
      <c r="D13" s="766"/>
      <c r="E13" s="768"/>
      <c r="F13" s="450" t="str">
        <f t="shared" si="0"/>
        <v/>
      </c>
      <c r="G13" s="87"/>
    </row>
    <row r="14" spans="2:7" x14ac:dyDescent="0.25">
      <c r="B14" s="466" t="s">
        <v>1929</v>
      </c>
      <c r="C14" s="468" t="s">
        <v>1710</v>
      </c>
      <c r="D14" s="766"/>
      <c r="E14" s="768"/>
      <c r="F14" s="450" t="str">
        <f t="shared" si="0"/>
        <v/>
      </c>
      <c r="G14" s="87"/>
    </row>
    <row r="15" spans="2:7" x14ac:dyDescent="0.25">
      <c r="B15" s="466" t="s">
        <v>1454</v>
      </c>
      <c r="C15" s="505" t="s">
        <v>18</v>
      </c>
      <c r="D15" s="766"/>
      <c r="E15" s="768"/>
      <c r="F15" s="450" t="str">
        <f t="shared" si="0"/>
        <v/>
      </c>
      <c r="G15" s="87"/>
    </row>
    <row r="16" spans="2:7" x14ac:dyDescent="0.25">
      <c r="B16" s="466" t="s">
        <v>1455</v>
      </c>
      <c r="C16" s="505" t="s">
        <v>1436</v>
      </c>
      <c r="D16" s="766"/>
      <c r="E16" s="768"/>
      <c r="F16" s="450" t="str">
        <f t="shared" si="0"/>
        <v/>
      </c>
      <c r="G16" s="87"/>
    </row>
    <row r="17" spans="2:7" ht="30" x14ac:dyDescent="0.25">
      <c r="B17" s="466" t="s">
        <v>1456</v>
      </c>
      <c r="C17" s="505" t="s">
        <v>74</v>
      </c>
      <c r="D17" s="766"/>
      <c r="E17" s="768"/>
      <c r="F17" s="450" t="str">
        <f t="shared" si="0"/>
        <v/>
      </c>
      <c r="G17" s="87"/>
    </row>
    <row r="18" spans="2:7" x14ac:dyDescent="0.25">
      <c r="B18" s="466" t="s">
        <v>1457</v>
      </c>
      <c r="C18" s="468" t="s">
        <v>1437</v>
      </c>
      <c r="D18" s="766"/>
      <c r="E18" s="768"/>
      <c r="F18" s="450" t="str">
        <f t="shared" si="0"/>
        <v/>
      </c>
      <c r="G18" s="87"/>
    </row>
    <row r="19" spans="2:7" ht="30" x14ac:dyDescent="0.25">
      <c r="B19" s="466" t="s">
        <v>1458</v>
      </c>
      <c r="C19" s="468" t="s">
        <v>1438</v>
      </c>
      <c r="D19" s="766"/>
      <c r="E19" s="768"/>
      <c r="F19" s="450" t="str">
        <f t="shared" si="0"/>
        <v/>
      </c>
      <c r="G19" s="87"/>
    </row>
    <row r="20" spans="2:7" ht="30" x14ac:dyDescent="0.25">
      <c r="B20" s="466" t="s">
        <v>1459</v>
      </c>
      <c r="C20" s="468" t="s">
        <v>1439</v>
      </c>
      <c r="D20" s="766"/>
      <c r="E20" s="768"/>
      <c r="F20" s="450" t="str">
        <f t="shared" si="0"/>
        <v/>
      </c>
      <c r="G20" s="87"/>
    </row>
    <row r="21" spans="2:7" ht="30" x14ac:dyDescent="0.25">
      <c r="B21" s="466" t="s">
        <v>1460</v>
      </c>
      <c r="C21" s="505" t="s">
        <v>212</v>
      </c>
      <c r="D21" s="766"/>
      <c r="E21" s="768"/>
      <c r="F21" s="450" t="str">
        <f t="shared" si="0"/>
        <v/>
      </c>
      <c r="G21" s="87"/>
    </row>
    <row r="22" spans="2:7" ht="30" x14ac:dyDescent="0.25">
      <c r="B22" s="466" t="s">
        <v>1461</v>
      </c>
      <c r="C22" s="468" t="s">
        <v>1712</v>
      </c>
      <c r="D22" s="766"/>
      <c r="E22" s="768"/>
      <c r="F22" s="450" t="str">
        <f t="shared" si="0"/>
        <v/>
      </c>
      <c r="G22" s="87"/>
    </row>
    <row r="23" spans="2:7" ht="30" x14ac:dyDescent="0.25">
      <c r="B23" s="466" t="s">
        <v>1462</v>
      </c>
      <c r="C23" s="505" t="s">
        <v>11</v>
      </c>
      <c r="D23" s="766"/>
      <c r="E23" s="768"/>
      <c r="F23" s="450" t="str">
        <f t="shared" si="0"/>
        <v/>
      </c>
      <c r="G23" s="87"/>
    </row>
    <row r="24" spans="2:7" ht="30" x14ac:dyDescent="0.25">
      <c r="B24" s="466" t="s">
        <v>1463</v>
      </c>
      <c r="C24" s="505" t="s">
        <v>15</v>
      </c>
      <c r="D24" s="766"/>
      <c r="E24" s="768"/>
      <c r="F24" s="450" t="str">
        <f t="shared" si="0"/>
        <v/>
      </c>
      <c r="G24" s="87"/>
    </row>
    <row r="25" spans="2:7" ht="30" x14ac:dyDescent="0.25">
      <c r="B25" s="466" t="s">
        <v>1464</v>
      </c>
      <c r="C25" s="505" t="s">
        <v>1440</v>
      </c>
      <c r="D25" s="766"/>
      <c r="E25" s="768"/>
      <c r="F25" s="450" t="str">
        <f t="shared" si="0"/>
        <v/>
      </c>
      <c r="G25" s="87"/>
    </row>
    <row r="26" spans="2:7" x14ac:dyDescent="0.25">
      <c r="B26" s="466" t="s">
        <v>1465</v>
      </c>
      <c r="C26" s="505" t="s">
        <v>16</v>
      </c>
      <c r="D26" s="766"/>
      <c r="E26" s="768"/>
      <c r="F26" s="450" t="str">
        <f t="shared" si="0"/>
        <v/>
      </c>
      <c r="G26" s="87"/>
    </row>
    <row r="27" spans="2:7" x14ac:dyDescent="0.25">
      <c r="B27" s="466" t="s">
        <v>1466</v>
      </c>
      <c r="C27" s="505" t="s">
        <v>1441</v>
      </c>
      <c r="D27" s="766"/>
      <c r="E27" s="768"/>
      <c r="F27" s="450" t="str">
        <f t="shared" si="0"/>
        <v/>
      </c>
      <c r="G27" s="87"/>
    </row>
    <row r="28" spans="2:7" x14ac:dyDescent="0.25">
      <c r="B28" s="466" t="s">
        <v>1467</v>
      </c>
      <c r="C28" s="505" t="s">
        <v>1713</v>
      </c>
      <c r="D28" s="766"/>
      <c r="E28" s="768"/>
      <c r="F28" s="450" t="str">
        <f t="shared" si="0"/>
        <v/>
      </c>
      <c r="G28" s="87"/>
    </row>
    <row r="29" spans="2:7" ht="30" x14ac:dyDescent="0.25">
      <c r="B29" s="466" t="s">
        <v>1468</v>
      </c>
      <c r="C29" s="505" t="s">
        <v>1442</v>
      </c>
      <c r="D29" s="766"/>
      <c r="E29" s="768"/>
      <c r="F29" s="450" t="str">
        <f t="shared" si="0"/>
        <v/>
      </c>
      <c r="G29" s="87"/>
    </row>
    <row r="30" spans="2:7" x14ac:dyDescent="0.25">
      <c r="B30" s="466" t="s">
        <v>1469</v>
      </c>
      <c r="C30" s="505" t="s">
        <v>1443</v>
      </c>
      <c r="D30" s="766"/>
      <c r="E30" s="768"/>
      <c r="F30" s="450" t="str">
        <f t="shared" si="0"/>
        <v/>
      </c>
      <c r="G30" s="87"/>
    </row>
    <row r="31" spans="2:7" x14ac:dyDescent="0.25">
      <c r="B31" s="466" t="s">
        <v>1470</v>
      </c>
      <c r="C31" s="505" t="s">
        <v>12</v>
      </c>
      <c r="D31" s="766"/>
      <c r="E31" s="768"/>
      <c r="F31" s="450" t="str">
        <f t="shared" si="0"/>
        <v/>
      </c>
      <c r="G31" s="87"/>
    </row>
    <row r="32" spans="2:7" x14ac:dyDescent="0.25">
      <c r="B32" s="466" t="s">
        <v>1471</v>
      </c>
      <c r="C32" s="468" t="s">
        <v>1444</v>
      </c>
      <c r="D32" s="766"/>
      <c r="E32" s="768"/>
      <c r="F32" s="450" t="str">
        <f t="shared" si="0"/>
        <v/>
      </c>
      <c r="G32" s="87"/>
    </row>
    <row r="33" spans="2:7" x14ac:dyDescent="0.25">
      <c r="B33" s="466" t="s">
        <v>1472</v>
      </c>
      <c r="C33" s="505" t="s">
        <v>13</v>
      </c>
      <c r="D33" s="700"/>
      <c r="E33" s="768"/>
      <c r="F33" s="450" t="str">
        <f>IF(COUNTBLANK(E33)=1,"",IF(COUNTBLANK(E33)=0,"Weryfikacja wiersza OK","Błąd: Należy wypełnić wiersz w tabeli"))</f>
        <v/>
      </c>
      <c r="G33" s="87"/>
    </row>
    <row r="34" spans="2:7" x14ac:dyDescent="0.25">
      <c r="B34" s="466" t="s">
        <v>1473</v>
      </c>
      <c r="C34" s="562" t="s">
        <v>1445</v>
      </c>
      <c r="D34" s="701"/>
      <c r="E34" s="720"/>
      <c r="F34" s="450" t="str">
        <f>IF(COUNTBLANK(E34)=1,"",IF(COUNTBLANK(E34)=0,"Weryfikacja wiersza OK","Błąd: Należy wypełnić wiersz w tabeli"))</f>
        <v/>
      </c>
      <c r="G34" s="87"/>
    </row>
    <row r="35" spans="2:7" ht="15.75" thickBot="1" x14ac:dyDescent="0.3">
      <c r="B35" s="506" t="s">
        <v>1474</v>
      </c>
      <c r="C35" s="507" t="s">
        <v>1446</v>
      </c>
      <c r="D35" s="702"/>
      <c r="E35" s="843"/>
      <c r="F35" s="450" t="str">
        <f>IF(COUNTBLANK(E35)=1,"",IF(COUNTBLANK(E35)=0,"Weryfikacja wiersza OK","Błąd: Należy wypełnić wiersz w tabeli"))</f>
        <v/>
      </c>
      <c r="G35" s="87"/>
    </row>
    <row r="37" spans="2:7" x14ac:dyDescent="0.25">
      <c r="C37" s="2" t="s">
        <v>1885</v>
      </c>
    </row>
    <row r="38" spans="2:7" x14ac:dyDescent="0.25">
      <c r="C38" t="s">
        <v>1456</v>
      </c>
      <c r="D38" s="425" t="str">
        <f>IF(D17="","",IF(ROUND(SUM(D18:D20),2)=ROUND(D17,2),"OK","Błąd sumy częściowej"))</f>
        <v/>
      </c>
      <c r="E38" s="425" t="str">
        <f>IF(E6="","",IF(ROUND(SUM(E18:E20),2)=ROUND(E17,2),"OK","Błąd sumy częściowej"))</f>
        <v/>
      </c>
    </row>
    <row r="39" spans="2:7" x14ac:dyDescent="0.25">
      <c r="C39" t="s">
        <v>1474</v>
      </c>
      <c r="D39" s="449"/>
      <c r="E39" s="425" t="str">
        <f>IF(E35="","",IF(ROUND(SUM(E6,E7,E8,E9,E10,E11,E12,E15,E16,E17,E21,E23,E24,E25,E26,E27,E28,E29,E30,E31,E33),2)=ROUND(E35,2),"OK","Błąd sumy częściowej"))</f>
        <v/>
      </c>
    </row>
    <row r="41" spans="2:7" x14ac:dyDescent="0.25">
      <c r="C41" s="15" t="s">
        <v>1908</v>
      </c>
      <c r="D41" s="425" t="str">
        <f>IF(COUNTBLANK(F6:F35)=30,"",IF(AND(COUNTIF(F6:F35,"Weryfikacja wiersza OK")=30,COUNTIF(D38:E39,"OK")=3),"Arkusz jest zwalidowany poprawnie","Arkusz jest niepoprawny"))</f>
        <v/>
      </c>
    </row>
  </sheetData>
  <sheetProtection algorithmName="SHA-512" hashValue="fcF9tjmzEQoJawO0u6VkNwiD9+1zeRSsMP/91mVh8xgc9Dm8JM/uXexlgaKMNKWB71nwGVYM8NaAR22ilFaMVw==" saltValue="TtlN1H5BE52J0lXTtZsn0g==" spinCount="100000" sheet="1" objects="1" scenarios="1" formatColumns="0" formatRows="0"/>
  <mergeCells count="1">
    <mergeCell ref="B4:C5"/>
  </mergeCells>
  <conditionalFormatting sqref="G6:G35">
    <cfRule type="containsText" dxfId="14" priority="6" operator="containsText" text="Weryfikacja bieżącego wiersza: OK">
      <formula>NOT(ISERROR(SEARCH("Weryfikacja bieżącego wiersza: OK",G6)))</formula>
    </cfRule>
  </conditionalFormatting>
  <conditionalFormatting sqref="G6:G35">
    <cfRule type="cellIs" dxfId="13" priority="5" operator="equal">
      <formula>"Weryfikacja wiersza OK"</formula>
    </cfRule>
  </conditionalFormatting>
  <conditionalFormatting sqref="D38:E38 E39">
    <cfRule type="containsText" dxfId="12" priority="4" operator="containsText" text="OK">
      <formula>NOT(ISERROR(SEARCH("OK",D38)))</formula>
    </cfRule>
  </conditionalFormatting>
  <conditionalFormatting sqref="F6:F35">
    <cfRule type="containsText" dxfId="11" priority="2" operator="containsText" text="Weryfikacja wiersza OK">
      <formula>NOT(ISERROR(SEARCH("Weryfikacja wiersza OK",F6)))</formula>
    </cfRule>
  </conditionalFormatting>
  <conditionalFormatting sqref="D41">
    <cfRule type="containsText" dxfId="10" priority="1" operator="containsText" text="Arkusz jest zwalidowany poprawnie">
      <formula>NOT(ISERROR(SEARCH("Arkusz jest zwalidowany poprawnie",D41)))</formula>
    </cfRule>
  </conditionalFormatting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6"/>
  <sheetViews>
    <sheetView topLeftCell="A4" workbookViewId="0">
      <selection activeCell="D38" sqref="D6:D38"/>
    </sheetView>
  </sheetViews>
  <sheetFormatPr defaultRowHeight="15" x14ac:dyDescent="0.25"/>
  <cols>
    <col min="2" max="2" width="12.5703125" customWidth="1"/>
    <col min="3" max="3" width="69.28515625" customWidth="1"/>
    <col min="4" max="4" width="13.5703125" customWidth="1"/>
  </cols>
  <sheetData>
    <row r="1" spans="2:5" ht="15.75" x14ac:dyDescent="0.25">
      <c r="B1" s="1" t="s">
        <v>0</v>
      </c>
      <c r="D1" s="2" t="s">
        <v>1659</v>
      </c>
    </row>
    <row r="2" spans="2:5" x14ac:dyDescent="0.25">
      <c r="B2" t="s">
        <v>1528</v>
      </c>
    </row>
    <row r="3" spans="2:5" ht="15.75" thickBot="1" x14ac:dyDescent="0.3"/>
    <row r="4" spans="2:5" ht="30" x14ac:dyDescent="0.25">
      <c r="B4" s="968"/>
      <c r="C4" s="969"/>
      <c r="D4" s="487" t="s">
        <v>10</v>
      </c>
    </row>
    <row r="5" spans="2:5" ht="15.75" thickBot="1" x14ac:dyDescent="0.3">
      <c r="B5" s="972"/>
      <c r="C5" s="973"/>
      <c r="D5" s="686" t="s">
        <v>112</v>
      </c>
    </row>
    <row r="6" spans="2:5" x14ac:dyDescent="0.25">
      <c r="B6" s="504" t="s">
        <v>1476</v>
      </c>
      <c r="C6" s="637" t="s">
        <v>100</v>
      </c>
      <c r="D6" s="844"/>
      <c r="E6" s="450" t="str">
        <f>IF(ISBLANK(D6),"",IF(ISNUMBER(D6),"Weryfikacja wiersza OK","Błąd: Wartość w kolumnie A musi być liczbą"))</f>
        <v/>
      </c>
    </row>
    <row r="7" spans="2:5" x14ac:dyDescent="0.25">
      <c r="B7" s="466" t="s">
        <v>1477</v>
      </c>
      <c r="C7" s="505" t="s">
        <v>94</v>
      </c>
      <c r="D7" s="845"/>
      <c r="E7" s="450" t="str">
        <f t="shared" ref="E7:E38" si="0">IF(ISBLANK(D7),"",IF(ISNUMBER(D7),"Weryfikacja wiersza OK","Błąd: Wartość w kolumnie A musi być liczbą"))</f>
        <v/>
      </c>
    </row>
    <row r="8" spans="2:5" ht="15.75" thickBot="1" x14ac:dyDescent="0.3">
      <c r="B8" s="529" t="s">
        <v>1478</v>
      </c>
      <c r="C8" s="629" t="s">
        <v>95</v>
      </c>
      <c r="D8" s="846"/>
      <c r="E8" s="450" t="str">
        <f t="shared" si="0"/>
        <v/>
      </c>
    </row>
    <row r="9" spans="2:5" ht="15.75" thickBot="1" x14ac:dyDescent="0.3">
      <c r="B9" s="579" t="s">
        <v>1479</v>
      </c>
      <c r="C9" s="522" t="s">
        <v>97</v>
      </c>
      <c r="D9" s="838"/>
      <c r="E9" s="450" t="str">
        <f t="shared" si="0"/>
        <v/>
      </c>
    </row>
    <row r="10" spans="2:5" x14ac:dyDescent="0.25">
      <c r="B10" s="504" t="s">
        <v>1480</v>
      </c>
      <c r="C10" s="637" t="s">
        <v>98</v>
      </c>
      <c r="D10" s="844"/>
      <c r="E10" s="450" t="str">
        <f t="shared" si="0"/>
        <v/>
      </c>
    </row>
    <row r="11" spans="2:5" x14ac:dyDescent="0.25">
      <c r="B11" s="466" t="s">
        <v>1481</v>
      </c>
      <c r="C11" s="468" t="s">
        <v>96</v>
      </c>
      <c r="D11" s="845"/>
      <c r="E11" s="450" t="str">
        <f t="shared" si="0"/>
        <v/>
      </c>
    </row>
    <row r="12" spans="2:5" x14ac:dyDescent="0.25">
      <c r="B12" s="466" t="s">
        <v>1482</v>
      </c>
      <c r="C12" s="468" t="s">
        <v>110</v>
      </c>
      <c r="D12" s="845"/>
      <c r="E12" s="450" t="str">
        <f t="shared" si="0"/>
        <v/>
      </c>
    </row>
    <row r="13" spans="2:5" x14ac:dyDescent="0.25">
      <c r="B13" s="466" t="s">
        <v>1483</v>
      </c>
      <c r="C13" s="515" t="s">
        <v>1484</v>
      </c>
      <c r="D13" s="845"/>
      <c r="E13" s="450" t="str">
        <f t="shared" si="0"/>
        <v/>
      </c>
    </row>
    <row r="14" spans="2:5" x14ac:dyDescent="0.25">
      <c r="B14" s="466" t="s">
        <v>1485</v>
      </c>
      <c r="C14" s="515" t="s">
        <v>1486</v>
      </c>
      <c r="D14" s="845"/>
      <c r="E14" s="450" t="str">
        <f t="shared" si="0"/>
        <v/>
      </c>
    </row>
    <row r="15" spans="2:5" x14ac:dyDescent="0.25">
      <c r="B15" s="466" t="s">
        <v>1487</v>
      </c>
      <c r="C15" s="515" t="s">
        <v>1488</v>
      </c>
      <c r="D15" s="845"/>
      <c r="E15" s="450" t="str">
        <f t="shared" si="0"/>
        <v/>
      </c>
    </row>
    <row r="16" spans="2:5" x14ac:dyDescent="0.25">
      <c r="B16" s="466" t="s">
        <v>1489</v>
      </c>
      <c r="C16" s="515" t="s">
        <v>1490</v>
      </c>
      <c r="D16" s="845"/>
      <c r="E16" s="450" t="str">
        <f t="shared" si="0"/>
        <v/>
      </c>
    </row>
    <row r="17" spans="2:5" ht="30" x14ac:dyDescent="0.25">
      <c r="B17" s="466" t="s">
        <v>1491</v>
      </c>
      <c r="C17" s="468" t="s">
        <v>1492</v>
      </c>
      <c r="D17" s="845"/>
      <c r="E17" s="450" t="str">
        <f t="shared" si="0"/>
        <v/>
      </c>
    </row>
    <row r="18" spans="2:5" x14ac:dyDescent="0.25">
      <c r="B18" s="466" t="s">
        <v>1493</v>
      </c>
      <c r="C18" s="515" t="s">
        <v>1494</v>
      </c>
      <c r="D18" s="845"/>
      <c r="E18" s="450" t="str">
        <f t="shared" si="0"/>
        <v/>
      </c>
    </row>
    <row r="19" spans="2:5" x14ac:dyDescent="0.25">
      <c r="B19" s="80" t="s">
        <v>1495</v>
      </c>
      <c r="C19" s="515" t="s">
        <v>1496</v>
      </c>
      <c r="D19" s="720"/>
      <c r="E19" s="450" t="str">
        <f t="shared" si="0"/>
        <v/>
      </c>
    </row>
    <row r="20" spans="2:5" ht="30" x14ac:dyDescent="0.25">
      <c r="B20" s="466" t="s">
        <v>1497</v>
      </c>
      <c r="C20" s="515" t="s">
        <v>1498</v>
      </c>
      <c r="D20" s="845"/>
      <c r="E20" s="450" t="str">
        <f t="shared" si="0"/>
        <v/>
      </c>
    </row>
    <row r="21" spans="2:5" x14ac:dyDescent="0.25">
      <c r="B21" s="466" t="s">
        <v>1499</v>
      </c>
      <c r="C21" s="515" t="s">
        <v>1500</v>
      </c>
      <c r="D21" s="845"/>
      <c r="E21" s="450" t="str">
        <f t="shared" si="0"/>
        <v/>
      </c>
    </row>
    <row r="22" spans="2:5" x14ac:dyDescent="0.25">
      <c r="B22" s="466" t="s">
        <v>1501</v>
      </c>
      <c r="C22" s="515" t="s">
        <v>1502</v>
      </c>
      <c r="D22" s="845"/>
      <c r="E22" s="450" t="str">
        <f t="shared" si="0"/>
        <v/>
      </c>
    </row>
    <row r="23" spans="2:5" x14ac:dyDescent="0.25">
      <c r="B23" s="466" t="s">
        <v>1503</v>
      </c>
      <c r="C23" s="515" t="s">
        <v>1504</v>
      </c>
      <c r="D23" s="845"/>
      <c r="E23" s="450" t="str">
        <f t="shared" si="0"/>
        <v/>
      </c>
    </row>
    <row r="24" spans="2:5" ht="15.75" thickBot="1" x14ac:dyDescent="0.3">
      <c r="B24" s="529" t="s">
        <v>1505</v>
      </c>
      <c r="C24" s="663" t="s">
        <v>1506</v>
      </c>
      <c r="D24" s="846"/>
      <c r="E24" s="450" t="str">
        <f t="shared" si="0"/>
        <v/>
      </c>
    </row>
    <row r="25" spans="2:5" ht="15.75" thickBot="1" x14ac:dyDescent="0.3">
      <c r="B25" s="579" t="s">
        <v>1507</v>
      </c>
      <c r="C25" s="543" t="s">
        <v>99</v>
      </c>
      <c r="D25" s="838"/>
      <c r="E25" s="450" t="str">
        <f t="shared" si="0"/>
        <v/>
      </c>
    </row>
    <row r="26" spans="2:5" x14ac:dyDescent="0.25">
      <c r="B26" s="504" t="s">
        <v>1508</v>
      </c>
      <c r="C26" s="637" t="s">
        <v>101</v>
      </c>
      <c r="D26" s="844"/>
      <c r="E26" s="450" t="str">
        <f t="shared" si="0"/>
        <v/>
      </c>
    </row>
    <row r="27" spans="2:5" x14ac:dyDescent="0.25">
      <c r="B27" s="466" t="s">
        <v>1509</v>
      </c>
      <c r="C27" s="468" t="s">
        <v>1510</v>
      </c>
      <c r="D27" s="845"/>
      <c r="E27" s="450" t="str">
        <f t="shared" si="0"/>
        <v/>
      </c>
    </row>
    <row r="28" spans="2:5" x14ac:dyDescent="0.25">
      <c r="B28" s="466" t="s">
        <v>1511</v>
      </c>
      <c r="C28" s="468" t="s">
        <v>1512</v>
      </c>
      <c r="D28" s="845"/>
      <c r="E28" s="450" t="str">
        <f t="shared" si="0"/>
        <v/>
      </c>
    </row>
    <row r="29" spans="2:5" x14ac:dyDescent="0.25">
      <c r="B29" s="466" t="s">
        <v>1513</v>
      </c>
      <c r="C29" s="468" t="s">
        <v>1514</v>
      </c>
      <c r="D29" s="845"/>
      <c r="E29" s="450" t="str">
        <f t="shared" si="0"/>
        <v/>
      </c>
    </row>
    <row r="30" spans="2:5" x14ac:dyDescent="0.25">
      <c r="B30" s="80" t="s">
        <v>1515</v>
      </c>
      <c r="C30" s="468" t="s">
        <v>1516</v>
      </c>
      <c r="D30" s="720"/>
      <c r="E30" s="450" t="str">
        <f t="shared" si="0"/>
        <v/>
      </c>
    </row>
    <row r="31" spans="2:5" x14ac:dyDescent="0.25">
      <c r="B31" s="466" t="s">
        <v>1517</v>
      </c>
      <c r="C31" s="468" t="s">
        <v>1518</v>
      </c>
      <c r="D31" s="845"/>
      <c r="E31" s="450" t="str">
        <f t="shared" si="0"/>
        <v/>
      </c>
    </row>
    <row r="32" spans="2:5" ht="15.75" thickBot="1" x14ac:dyDescent="0.3">
      <c r="B32" s="529" t="s">
        <v>1519</v>
      </c>
      <c r="C32" s="520" t="s">
        <v>1520</v>
      </c>
      <c r="D32" s="846"/>
      <c r="E32" s="450" t="str">
        <f t="shared" si="0"/>
        <v/>
      </c>
    </row>
    <row r="33" spans="2:5" ht="15.75" thickBot="1" x14ac:dyDescent="0.3">
      <c r="B33" s="483" t="s">
        <v>1521</v>
      </c>
      <c r="C33" s="522" t="s">
        <v>102</v>
      </c>
      <c r="D33" s="727"/>
      <c r="E33" s="450" t="str">
        <f t="shared" si="0"/>
        <v/>
      </c>
    </row>
    <row r="34" spans="2:5" x14ac:dyDescent="0.25">
      <c r="B34" s="489" t="s">
        <v>1529</v>
      </c>
      <c r="C34" s="637" t="s">
        <v>1523</v>
      </c>
      <c r="D34" s="743"/>
      <c r="E34" s="450" t="str">
        <f t="shared" si="0"/>
        <v/>
      </c>
    </row>
    <row r="35" spans="2:5" ht="30" x14ac:dyDescent="0.25">
      <c r="B35" s="80" t="s">
        <v>1522</v>
      </c>
      <c r="C35" s="468" t="s">
        <v>1715</v>
      </c>
      <c r="D35" s="720"/>
      <c r="E35" s="450" t="str">
        <f t="shared" si="0"/>
        <v/>
      </c>
    </row>
    <row r="36" spans="2:5" x14ac:dyDescent="0.25">
      <c r="B36" s="80" t="s">
        <v>1524</v>
      </c>
      <c r="C36" s="468" t="s">
        <v>1714</v>
      </c>
      <c r="D36" s="720"/>
      <c r="E36" s="450" t="str">
        <f t="shared" si="0"/>
        <v/>
      </c>
    </row>
    <row r="37" spans="2:5" ht="15.75" thickBot="1" x14ac:dyDescent="0.3">
      <c r="B37" s="578" t="s">
        <v>1525</v>
      </c>
      <c r="C37" s="629" t="s">
        <v>19</v>
      </c>
      <c r="D37" s="816"/>
      <c r="E37" s="450" t="str">
        <f t="shared" si="0"/>
        <v/>
      </c>
    </row>
    <row r="38" spans="2:5" ht="15.75" thickBot="1" x14ac:dyDescent="0.3">
      <c r="B38" s="579" t="s">
        <v>1526</v>
      </c>
      <c r="C38" s="522" t="s">
        <v>1527</v>
      </c>
      <c r="D38" s="838"/>
      <c r="E38" s="450" t="str">
        <f t="shared" si="0"/>
        <v/>
      </c>
    </row>
    <row r="40" spans="2:5" x14ac:dyDescent="0.25">
      <c r="C40" s="2" t="s">
        <v>1885</v>
      </c>
    </row>
    <row r="41" spans="2:5" x14ac:dyDescent="0.25">
      <c r="C41" t="s">
        <v>1480</v>
      </c>
      <c r="D41" s="425" t="str">
        <f>IF(D10="","",IF(ROUND(SUM(D11,D12,D17),2)=ROUND(D10,2),"OK","Błąd sumy częściowej"))</f>
        <v/>
      </c>
    </row>
    <row r="42" spans="2:5" x14ac:dyDescent="0.25">
      <c r="C42" t="s">
        <v>1482</v>
      </c>
      <c r="D42" s="425" t="str">
        <f>IF(D12="","",IF(ROUND(SUM(D13,D14,D15,D16),2)=ROUND(D12,2),"OK","Błąd sumy częściowej"))</f>
        <v/>
      </c>
    </row>
    <row r="43" spans="2:5" x14ac:dyDescent="0.25">
      <c r="C43" t="s">
        <v>1491</v>
      </c>
      <c r="D43" s="425" t="str">
        <f>IF(D17="","",IF(ROUND(SUM(D18:D24),2)=ROUND(D17,2),"OK","Błąd sumy częściowej"))</f>
        <v/>
      </c>
    </row>
    <row r="44" spans="2:5" x14ac:dyDescent="0.25">
      <c r="C44" t="s">
        <v>1508</v>
      </c>
      <c r="D44" s="425" t="str">
        <f>IF(D26="","",IF(ROUND(SUM(D27:D32),2)=ROUND(D26,2),"OK","Błąd sumy częściowej"))</f>
        <v/>
      </c>
    </row>
    <row r="46" spans="2:5" x14ac:dyDescent="0.25">
      <c r="C46" s="15" t="s">
        <v>1908</v>
      </c>
      <c r="D46" s="425" t="str">
        <f>IF(COUNTBLANK(E6:E38)=33,"",IF(AND(COUNTIF(E6:E38,"Weryfikacja wiersza OK")=33,COUNTIF(D41:D44,"OK")=4),"Arkusz jest zwalidowany poprawnie","Arkusz jest niepoprawny"))</f>
        <v/>
      </c>
    </row>
  </sheetData>
  <sheetProtection algorithmName="SHA-512" hashValue="YPMQyPmDI6kSpRTSs8VEGNWL5GT6JE0i6jbyFVaJYgmpF8DrHeE6+40j2WvmQuIaZlriv1K0XEbxZIe/Zb7qYw==" saltValue="FtVgff5uSHzaTtop2QShAQ==" spinCount="100000" sheet="1" objects="1" scenarios="1" formatColumns="0" formatRows="0"/>
  <mergeCells count="1">
    <mergeCell ref="B4:C5"/>
  </mergeCells>
  <conditionalFormatting sqref="D41:D44">
    <cfRule type="containsText" dxfId="9" priority="3" operator="containsText" text="OK">
      <formula>NOT(ISERROR(SEARCH("OK",D41)))</formula>
    </cfRule>
  </conditionalFormatting>
  <conditionalFormatting sqref="E6:E38">
    <cfRule type="containsText" dxfId="8" priority="2" operator="containsText" text="Weryfikacja wiersza OK">
      <formula>NOT(ISERROR(SEARCH("Weryfikacja wiersza OK",E6)))</formula>
    </cfRule>
  </conditionalFormatting>
  <conditionalFormatting sqref="D46">
    <cfRule type="containsText" dxfId="7" priority="1" operator="containsText" text="Arkusz jest zwalidowany poprawnie">
      <formula>NOT(ISERROR(SEARCH("Arkusz jest zwalidowany poprawnie",D46)))</formula>
    </cfRule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5"/>
  <sheetViews>
    <sheetView topLeftCell="A3" zoomScaleNormal="100" workbookViewId="0">
      <selection activeCell="D28" sqref="D28"/>
    </sheetView>
  </sheetViews>
  <sheetFormatPr defaultRowHeight="15" x14ac:dyDescent="0.25"/>
  <cols>
    <col min="2" max="2" width="12.5703125" customWidth="1"/>
    <col min="3" max="3" width="68.42578125" customWidth="1"/>
    <col min="4" max="4" width="13.5703125" customWidth="1"/>
    <col min="5" max="5" width="21" customWidth="1"/>
  </cols>
  <sheetData>
    <row r="1" spans="2:5" ht="15.75" x14ac:dyDescent="0.25">
      <c r="B1" s="84" t="s">
        <v>0</v>
      </c>
      <c r="D1" s="2" t="s">
        <v>1659</v>
      </c>
    </row>
    <row r="2" spans="2:5" ht="15.75" x14ac:dyDescent="0.25">
      <c r="B2" s="303" t="s">
        <v>563</v>
      </c>
    </row>
    <row r="3" spans="2:5" ht="15.75" thickBot="1" x14ac:dyDescent="0.3"/>
    <row r="4" spans="2:5" ht="30" x14ac:dyDescent="0.25">
      <c r="B4" s="862" t="s">
        <v>515</v>
      </c>
      <c r="C4" s="863"/>
      <c r="D4" s="487" t="s">
        <v>10</v>
      </c>
    </row>
    <row r="5" spans="2:5" ht="15.75" thickBot="1" x14ac:dyDescent="0.3">
      <c r="B5" s="864"/>
      <c r="C5" s="865"/>
      <c r="D5" s="497" t="s">
        <v>112</v>
      </c>
    </row>
    <row r="6" spans="2:5" ht="30" x14ac:dyDescent="0.25">
      <c r="B6" s="498" t="s">
        <v>516</v>
      </c>
      <c r="C6" s="499" t="s">
        <v>517</v>
      </c>
      <c r="D6" s="719"/>
      <c r="E6" s="426" t="str">
        <f>IF(ISBLANK(D6),"",IF(ISNUMBER(D6),"Weryfikacja wiersza OK","Wartość w kolumnie a musi być liczbą"))</f>
        <v/>
      </c>
    </row>
    <row r="7" spans="2:5" ht="30" x14ac:dyDescent="0.25">
      <c r="B7" s="500" t="s">
        <v>518</v>
      </c>
      <c r="C7" s="468" t="s">
        <v>519</v>
      </c>
      <c r="D7" s="720"/>
      <c r="E7" s="426" t="str">
        <f t="shared" ref="E7:E34" si="0">IF(ISBLANK(D7),"",IF(ISNUMBER(D7),"Weryfikacja wiersza OK","Wartość w kolumnie a musi być liczbą"))</f>
        <v/>
      </c>
    </row>
    <row r="8" spans="2:5" x14ac:dyDescent="0.25">
      <c r="B8" s="500" t="s">
        <v>520</v>
      </c>
      <c r="C8" s="493" t="s">
        <v>81</v>
      </c>
      <c r="D8" s="720"/>
      <c r="E8" s="426" t="str">
        <f t="shared" si="0"/>
        <v/>
      </c>
    </row>
    <row r="9" spans="2:5" x14ac:dyDescent="0.25">
      <c r="B9" s="500" t="s">
        <v>521</v>
      </c>
      <c r="C9" s="493" t="s">
        <v>522</v>
      </c>
      <c r="D9" s="720"/>
      <c r="E9" s="426" t="str">
        <f t="shared" si="0"/>
        <v/>
      </c>
    </row>
    <row r="10" spans="2:5" x14ac:dyDescent="0.25">
      <c r="B10" s="500" t="s">
        <v>523</v>
      </c>
      <c r="C10" s="493" t="s">
        <v>524</v>
      </c>
      <c r="D10" s="720"/>
      <c r="E10" s="426" t="str">
        <f t="shared" si="0"/>
        <v/>
      </c>
    </row>
    <row r="11" spans="2:5" x14ac:dyDescent="0.25">
      <c r="B11" s="500" t="s">
        <v>525</v>
      </c>
      <c r="C11" s="468" t="s">
        <v>526</v>
      </c>
      <c r="D11" s="720"/>
      <c r="E11" s="426" t="str">
        <f t="shared" si="0"/>
        <v/>
      </c>
    </row>
    <row r="12" spans="2:5" x14ac:dyDescent="0.25">
      <c r="B12" s="500" t="s">
        <v>527</v>
      </c>
      <c r="C12" s="493" t="s">
        <v>81</v>
      </c>
      <c r="D12" s="720"/>
      <c r="E12" s="426" t="str">
        <f t="shared" si="0"/>
        <v/>
      </c>
    </row>
    <row r="13" spans="2:5" x14ac:dyDescent="0.25">
      <c r="B13" s="500" t="s">
        <v>528</v>
      </c>
      <c r="C13" s="493" t="s">
        <v>522</v>
      </c>
      <c r="D13" s="720"/>
      <c r="E13" s="426" t="str">
        <f t="shared" si="0"/>
        <v/>
      </c>
    </row>
    <row r="14" spans="2:5" x14ac:dyDescent="0.25">
      <c r="B14" s="500" t="s">
        <v>529</v>
      </c>
      <c r="C14" s="493" t="s">
        <v>524</v>
      </c>
      <c r="D14" s="720"/>
      <c r="E14" s="426" t="str">
        <f t="shared" si="0"/>
        <v/>
      </c>
    </row>
    <row r="15" spans="2:5" x14ac:dyDescent="0.25">
      <c r="B15" s="500" t="s">
        <v>530</v>
      </c>
      <c r="C15" s="494" t="s">
        <v>531</v>
      </c>
      <c r="D15" s="720"/>
      <c r="E15" s="426" t="str">
        <f t="shared" si="0"/>
        <v/>
      </c>
    </row>
    <row r="16" spans="2:5" x14ac:dyDescent="0.25">
      <c r="B16" s="500" t="s">
        <v>532</v>
      </c>
      <c r="C16" s="491" t="s">
        <v>81</v>
      </c>
      <c r="D16" s="720"/>
      <c r="E16" s="426" t="str">
        <f t="shared" si="0"/>
        <v/>
      </c>
    </row>
    <row r="17" spans="2:5" x14ac:dyDescent="0.25">
      <c r="B17" s="500" t="s">
        <v>533</v>
      </c>
      <c r="C17" s="491" t="s">
        <v>522</v>
      </c>
      <c r="D17" s="720"/>
      <c r="E17" s="426" t="str">
        <f t="shared" si="0"/>
        <v/>
      </c>
    </row>
    <row r="18" spans="2:5" x14ac:dyDescent="0.25">
      <c r="B18" s="500" t="s">
        <v>534</v>
      </c>
      <c r="C18" s="491" t="s">
        <v>524</v>
      </c>
      <c r="D18" s="720"/>
      <c r="E18" s="426" t="str">
        <f t="shared" si="0"/>
        <v/>
      </c>
    </row>
    <row r="19" spans="2:5" x14ac:dyDescent="0.25">
      <c r="B19" s="500" t="s">
        <v>535</v>
      </c>
      <c r="C19" s="494" t="s">
        <v>536</v>
      </c>
      <c r="D19" s="720"/>
      <c r="E19" s="426" t="str">
        <f t="shared" si="0"/>
        <v/>
      </c>
    </row>
    <row r="20" spans="2:5" x14ac:dyDescent="0.25">
      <c r="B20" s="500" t="s">
        <v>537</v>
      </c>
      <c r="C20" s="491" t="s">
        <v>538</v>
      </c>
      <c r="D20" s="720"/>
      <c r="E20" s="426" t="str">
        <f t="shared" si="0"/>
        <v/>
      </c>
    </row>
    <row r="21" spans="2:5" x14ac:dyDescent="0.25">
      <c r="B21" s="500" t="s">
        <v>539</v>
      </c>
      <c r="C21" s="491" t="s">
        <v>540</v>
      </c>
      <c r="D21" s="720"/>
      <c r="E21" s="426" t="str">
        <f t="shared" si="0"/>
        <v/>
      </c>
    </row>
    <row r="22" spans="2:5" x14ac:dyDescent="0.25">
      <c r="B22" s="500" t="s">
        <v>541</v>
      </c>
      <c r="C22" s="494" t="s">
        <v>542</v>
      </c>
      <c r="D22" s="720"/>
      <c r="E22" s="426" t="str">
        <f t="shared" si="0"/>
        <v/>
      </c>
    </row>
    <row r="23" spans="2:5" x14ac:dyDescent="0.25">
      <c r="B23" s="500" t="s">
        <v>543</v>
      </c>
      <c r="C23" s="494" t="s">
        <v>504</v>
      </c>
      <c r="D23" s="720"/>
      <c r="E23" s="426" t="str">
        <f t="shared" si="0"/>
        <v/>
      </c>
    </row>
    <row r="24" spans="2:5" x14ac:dyDescent="0.25">
      <c r="B24" s="500" t="s">
        <v>544</v>
      </c>
      <c r="C24" s="494" t="s">
        <v>545</v>
      </c>
      <c r="D24" s="720"/>
      <c r="E24" s="426" t="str">
        <f t="shared" si="0"/>
        <v/>
      </c>
    </row>
    <row r="25" spans="2:5" x14ac:dyDescent="0.25">
      <c r="B25" s="500" t="s">
        <v>546</v>
      </c>
      <c r="C25" s="494" t="s">
        <v>547</v>
      </c>
      <c r="D25" s="720"/>
      <c r="E25" s="426" t="str">
        <f t="shared" si="0"/>
        <v/>
      </c>
    </row>
    <row r="26" spans="2:5" x14ac:dyDescent="0.25">
      <c r="B26" s="500" t="s">
        <v>548</v>
      </c>
      <c r="C26" s="494" t="s">
        <v>2</v>
      </c>
      <c r="D26" s="720"/>
      <c r="E26" s="426" t="str">
        <f t="shared" si="0"/>
        <v/>
      </c>
    </row>
    <row r="27" spans="2:5" x14ac:dyDescent="0.25">
      <c r="B27" s="500" t="s">
        <v>549</v>
      </c>
      <c r="C27" s="494" t="s">
        <v>3</v>
      </c>
      <c r="D27" s="720"/>
      <c r="E27" s="426" t="str">
        <f t="shared" si="0"/>
        <v/>
      </c>
    </row>
    <row r="28" spans="2:5" x14ac:dyDescent="0.25">
      <c r="B28" s="500" t="s">
        <v>550</v>
      </c>
      <c r="C28" s="494" t="s">
        <v>551</v>
      </c>
      <c r="D28" s="720"/>
      <c r="E28" s="426" t="str">
        <f t="shared" si="0"/>
        <v/>
      </c>
    </row>
    <row r="29" spans="2:5" x14ac:dyDescent="0.25">
      <c r="B29" s="500" t="s">
        <v>552</v>
      </c>
      <c r="C29" s="491" t="s">
        <v>553</v>
      </c>
      <c r="D29" s="720"/>
      <c r="E29" s="426" t="str">
        <f t="shared" si="0"/>
        <v/>
      </c>
    </row>
    <row r="30" spans="2:5" x14ac:dyDescent="0.25">
      <c r="B30" s="500" t="s">
        <v>554</v>
      </c>
      <c r="C30" s="491" t="s">
        <v>555</v>
      </c>
      <c r="D30" s="720"/>
      <c r="E30" s="426" t="str">
        <f t="shared" si="0"/>
        <v/>
      </c>
    </row>
    <row r="31" spans="2:5" x14ac:dyDescent="0.25">
      <c r="B31" s="500" t="s">
        <v>556</v>
      </c>
      <c r="C31" s="494" t="s">
        <v>557</v>
      </c>
      <c r="D31" s="720"/>
      <c r="E31" s="426" t="str">
        <f t="shared" si="0"/>
        <v/>
      </c>
    </row>
    <row r="32" spans="2:5" x14ac:dyDescent="0.25">
      <c r="B32" s="500" t="s">
        <v>558</v>
      </c>
      <c r="C32" s="494" t="s">
        <v>559</v>
      </c>
      <c r="D32" s="720"/>
      <c r="E32" s="426" t="str">
        <f t="shared" si="0"/>
        <v/>
      </c>
    </row>
    <row r="33" spans="2:5" x14ac:dyDescent="0.25">
      <c r="B33" s="500" t="s">
        <v>560</v>
      </c>
      <c r="C33" s="494" t="s">
        <v>561</v>
      </c>
      <c r="D33" s="720"/>
      <c r="E33" s="426" t="str">
        <f t="shared" si="0"/>
        <v/>
      </c>
    </row>
    <row r="34" spans="2:5" ht="15.75" thickBot="1" x14ac:dyDescent="0.3">
      <c r="B34" s="501" t="s">
        <v>562</v>
      </c>
      <c r="C34" s="496" t="s">
        <v>109</v>
      </c>
      <c r="D34" s="721"/>
      <c r="E34" s="426" t="str">
        <f t="shared" si="0"/>
        <v/>
      </c>
    </row>
    <row r="36" spans="2:5" x14ac:dyDescent="0.25">
      <c r="C36" s="2" t="s">
        <v>1885</v>
      </c>
    </row>
    <row r="37" spans="2:5" x14ac:dyDescent="0.25">
      <c r="C37" t="s">
        <v>516</v>
      </c>
      <c r="D37" s="425" t="str">
        <f>IF(D6="","",IF(ROUND(SUM(D11,D7),2)=ROUND(D6,2),"OK","Błąd sumy częściowej"))</f>
        <v/>
      </c>
    </row>
    <row r="38" spans="2:5" x14ac:dyDescent="0.25">
      <c r="C38" t="s">
        <v>518</v>
      </c>
      <c r="D38" s="425" t="str">
        <f>IF(D7="","",IF(ROUND(SUM(D8:D10),2)=ROUND(D7,2),"OK","Błąd sumy częściowej"))</f>
        <v/>
      </c>
    </row>
    <row r="39" spans="2:5" x14ac:dyDescent="0.25">
      <c r="C39" t="s">
        <v>525</v>
      </c>
      <c r="D39" s="425" t="str">
        <f>IF(D11="","",IF(ROUND(SUM(D12:D14),2)=ROUND(D11,2),"OK","Błąd sumy częściowej"))</f>
        <v/>
      </c>
    </row>
    <row r="40" spans="2:5" x14ac:dyDescent="0.25">
      <c r="C40" t="s">
        <v>530</v>
      </c>
      <c r="D40" s="425" t="str">
        <f>IF(D15="","",IF(ROUND(SUM(D16:D18),2)=ROUND(D15,2),"OK","Błąd sumy częściowej"))</f>
        <v/>
      </c>
    </row>
    <row r="41" spans="2:5" x14ac:dyDescent="0.25">
      <c r="C41" t="s">
        <v>535</v>
      </c>
      <c r="D41" s="425" t="str">
        <f>IF(D19="","",IF(ROUND(SUM(D20:D21),2)=ROUND(D19,2),"OK","Błąd sumy częściowej"))</f>
        <v/>
      </c>
    </row>
    <row r="42" spans="2:5" x14ac:dyDescent="0.25">
      <c r="C42" t="s">
        <v>550</v>
      </c>
      <c r="D42" s="425" t="str">
        <f>IF(D28="","",IF(ROUND(SUM(D29:D30),2)=ROUND(D28,2),"OK","Błąd sumy częściowej"))</f>
        <v/>
      </c>
    </row>
    <row r="43" spans="2:5" x14ac:dyDescent="0.25">
      <c r="C43" t="s">
        <v>562</v>
      </c>
      <c r="D43" s="425" t="str">
        <f>IF(D34="","",IF(ROUND(SUM(D6,D15,D19,D22,D23,D24,D26,D27,D28,D31,D32),2)=ROUND(D34,2),"OK","Błąd sumy częściowej"))</f>
        <v/>
      </c>
    </row>
    <row r="45" spans="2:5" x14ac:dyDescent="0.25">
      <c r="C45" s="15" t="s">
        <v>1908</v>
      </c>
      <c r="D45" s="425" t="str">
        <f>IF(COUNTBLANK(E6:E34)=29,"",IF(AND(COUNTIF(E6:E34,"Weryfikacja wiersza OK")=29,COUNTIF(D37:D43,"OK")=7),"Arkusz jest zwalidowany poprawnie","Arkusz jest niepoprawny"))</f>
        <v/>
      </c>
    </row>
  </sheetData>
  <sheetProtection algorithmName="SHA-512" hashValue="TaRTWgg4nNrYJuxibA6/eOjvM7EeRtI1SrmWK/XtHZlpDHFE/8OOGekbKZqUBsE4iCNi8DmWSGnJKHyw9wRrZg==" saltValue="eC3ZxPhg+qR5TL+2eIU8SQ==" spinCount="100000" sheet="1" objects="1" scenarios="1" formatColumns="0" formatRows="0"/>
  <mergeCells count="1">
    <mergeCell ref="B4:C5"/>
  </mergeCells>
  <conditionalFormatting sqref="E6:E34">
    <cfRule type="containsText" dxfId="208" priority="3" operator="containsText" text="Weryfikacja wiersza OK">
      <formula>NOT(ISERROR(SEARCH("Weryfikacja wiersza OK",E6)))</formula>
    </cfRule>
  </conditionalFormatting>
  <conditionalFormatting sqref="D37:D43">
    <cfRule type="containsText" dxfId="207" priority="2" operator="containsText" text="OK">
      <formula>NOT(ISERROR(SEARCH("OK",D37)))</formula>
    </cfRule>
  </conditionalFormatting>
  <conditionalFormatting sqref="D45">
    <cfRule type="containsText" dxfId="206" priority="1" operator="containsText" text="Arkusz jest zwalidowany poprawnie">
      <formula>NOT(ISERROR(SEARCH("Arkusz jest zwalidowany poprawnie",D45)))</formula>
    </cfRule>
  </conditionalFormatting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9"/>
  <sheetViews>
    <sheetView workbookViewId="0">
      <selection activeCell="D14" activeCellId="3" sqref="D8:I11 I12:I14 D12 D14"/>
    </sheetView>
  </sheetViews>
  <sheetFormatPr defaultRowHeight="15" x14ac:dyDescent="0.25"/>
  <cols>
    <col min="3" max="3" width="45.5703125" customWidth="1"/>
    <col min="4" max="9" width="12.5703125" customWidth="1"/>
    <col min="10" max="10" width="20.5703125" customWidth="1"/>
  </cols>
  <sheetData>
    <row r="1" spans="2:10" ht="15.75" x14ac:dyDescent="0.25">
      <c r="B1" s="1" t="s">
        <v>0</v>
      </c>
      <c r="I1" s="2" t="s">
        <v>1659</v>
      </c>
    </row>
    <row r="2" spans="2:10" x14ac:dyDescent="0.25">
      <c r="B2" s="703" t="s">
        <v>1716</v>
      </c>
      <c r="C2" s="185"/>
    </row>
    <row r="3" spans="2:10" ht="15.75" thickBot="1" x14ac:dyDescent="0.3">
      <c r="B3" s="703"/>
      <c r="C3" s="185"/>
    </row>
    <row r="4" spans="2:10" x14ac:dyDescent="0.25">
      <c r="B4" s="1051"/>
      <c r="C4" s="1052"/>
      <c r="D4" s="1057" t="s">
        <v>10</v>
      </c>
      <c r="E4" s="1058"/>
      <c r="F4" s="1058"/>
      <c r="G4" s="1058"/>
      <c r="H4" s="1058"/>
      <c r="I4" s="1059"/>
      <c r="J4" s="139"/>
    </row>
    <row r="5" spans="2:10" x14ac:dyDescent="0.25">
      <c r="B5" s="1053"/>
      <c r="C5" s="1054"/>
      <c r="D5" s="1060"/>
      <c r="E5" s="1061"/>
      <c r="F5" s="1061"/>
      <c r="G5" s="1061"/>
      <c r="H5" s="1061"/>
      <c r="I5" s="1062"/>
      <c r="J5" s="139"/>
    </row>
    <row r="6" spans="2:10" x14ac:dyDescent="0.25">
      <c r="B6" s="1053"/>
      <c r="C6" s="1054"/>
      <c r="D6" s="285" t="s">
        <v>31</v>
      </c>
      <c r="E6" s="286" t="s">
        <v>32</v>
      </c>
      <c r="F6" s="286" t="s">
        <v>33</v>
      </c>
      <c r="G6" s="286" t="s">
        <v>34</v>
      </c>
      <c r="H6" s="286" t="s">
        <v>111</v>
      </c>
      <c r="I6" s="287" t="s">
        <v>73</v>
      </c>
      <c r="J6" s="139"/>
    </row>
    <row r="7" spans="2:10" ht="15.75" thickBot="1" x14ac:dyDescent="0.3">
      <c r="B7" s="1055"/>
      <c r="C7" s="1056"/>
      <c r="D7" s="288" t="s">
        <v>112</v>
      </c>
      <c r="E7" s="289" t="s">
        <v>113</v>
      </c>
      <c r="F7" s="289" t="s">
        <v>114</v>
      </c>
      <c r="G7" s="289" t="s">
        <v>115</v>
      </c>
      <c r="H7" s="289" t="s">
        <v>120</v>
      </c>
      <c r="I7" s="290" t="s">
        <v>116</v>
      </c>
      <c r="J7" s="139"/>
    </row>
    <row r="8" spans="2:10" ht="25.5" x14ac:dyDescent="0.25">
      <c r="B8" s="704" t="s">
        <v>381</v>
      </c>
      <c r="C8" s="705" t="s">
        <v>117</v>
      </c>
      <c r="D8" s="291"/>
      <c r="E8" s="292"/>
      <c r="F8" s="292"/>
      <c r="G8" s="292"/>
      <c r="H8" s="292"/>
      <c r="I8" s="293"/>
      <c r="J8" s="277" t="str">
        <f>IF(COUNTBLANK(D8:I8)=6,"",IF(I8=SUM(D8:H8),"Weryfikacja wiersza OK","Niezgodność sumy"))</f>
        <v/>
      </c>
    </row>
    <row r="9" spans="2:10" ht="25.5" x14ac:dyDescent="0.25">
      <c r="B9" s="706" t="s">
        <v>382</v>
      </c>
      <c r="C9" s="707" t="s">
        <v>383</v>
      </c>
      <c r="D9" s="294"/>
      <c r="E9" s="295"/>
      <c r="F9" s="295"/>
      <c r="G9" s="295"/>
      <c r="H9" s="295"/>
      <c r="I9" s="296"/>
      <c r="J9" s="277" t="str">
        <f t="shared" ref="J9:J11" si="0">IF(COUNTBLANK(D9:I9)=6,"",IF(I9=SUM(D9:H9),"Weryfikacja wiersza OK","Niezgodność sumy"))</f>
        <v/>
      </c>
    </row>
    <row r="10" spans="2:10" x14ac:dyDescent="0.25">
      <c r="B10" s="706" t="s">
        <v>384</v>
      </c>
      <c r="C10" s="707" t="s">
        <v>385</v>
      </c>
      <c r="D10" s="294"/>
      <c r="E10" s="295"/>
      <c r="F10" s="295"/>
      <c r="G10" s="295"/>
      <c r="H10" s="295"/>
      <c r="I10" s="296"/>
      <c r="J10" s="277" t="str">
        <f t="shared" si="0"/>
        <v/>
      </c>
    </row>
    <row r="11" spans="2:10" x14ac:dyDescent="0.25">
      <c r="B11" s="706" t="s">
        <v>386</v>
      </c>
      <c r="C11" s="708" t="s">
        <v>1717</v>
      </c>
      <c r="D11" s="297"/>
      <c r="E11" s="298"/>
      <c r="F11" s="298"/>
      <c r="G11" s="298"/>
      <c r="H11" s="298"/>
      <c r="I11" s="299"/>
      <c r="J11" s="277" t="str">
        <f t="shared" si="0"/>
        <v/>
      </c>
    </row>
    <row r="12" spans="2:10" x14ac:dyDescent="0.25">
      <c r="B12" s="709" t="s">
        <v>387</v>
      </c>
      <c r="C12" s="708" t="s">
        <v>1718</v>
      </c>
      <c r="D12" s="297"/>
      <c r="E12" s="422"/>
      <c r="F12" s="422"/>
      <c r="G12" s="422"/>
      <c r="H12" s="422"/>
      <c r="I12" s="299"/>
      <c r="J12" s="277" t="str">
        <f>IF(AND(ISBLANK(D12),ISBLANK(I12)),"",IF(D12=I12,"Weryfikacja wiersza OK","Niezgodność sumy"))</f>
        <v/>
      </c>
    </row>
    <row r="13" spans="2:10" x14ac:dyDescent="0.25">
      <c r="B13" s="709" t="s">
        <v>388</v>
      </c>
      <c r="C13" s="708" t="s">
        <v>389</v>
      </c>
      <c r="D13" s="423"/>
      <c r="E13" s="422"/>
      <c r="F13" s="422"/>
      <c r="G13" s="422"/>
      <c r="H13" s="422"/>
      <c r="I13" s="299"/>
      <c r="J13" s="277" t="str">
        <f>IF(ISBLANK(I13),"",IF(ISNUMBER(I13),"Weryfikacja wiersza OK","Wartość sumy w kolumnie F nie jest liczbą"))</f>
        <v/>
      </c>
    </row>
    <row r="14" spans="2:10" ht="26.25" thickBot="1" x14ac:dyDescent="0.3">
      <c r="B14" s="710" t="s">
        <v>390</v>
      </c>
      <c r="C14" s="711" t="s">
        <v>1719</v>
      </c>
      <c r="D14" s="300"/>
      <c r="E14" s="424"/>
      <c r="F14" s="424"/>
      <c r="G14" s="424"/>
      <c r="H14" s="424"/>
      <c r="I14" s="301"/>
      <c r="J14" s="277" t="str">
        <f>IF(AND(ISBLANK(D14),ISBLANK(I14)),"",IF(D14=I14,"Weryfikacja wiersza OK","Niezgodność sumy"))</f>
        <v/>
      </c>
    </row>
    <row r="16" spans="2:10" x14ac:dyDescent="0.25">
      <c r="C16" s="302" t="s">
        <v>405</v>
      </c>
    </row>
    <row r="17" spans="3:9" x14ac:dyDescent="0.25">
      <c r="C17" t="s">
        <v>386</v>
      </c>
      <c r="D17" s="275" t="str">
        <f>IF(COUNTBLANK(D8:D14)=7,"",IF(AND(COUNTBLANK(D8:D14)=1,ISBLANK(D13)),IF(ROUND(SUM(D8:D10)-D11,2)=0,"OK","Błędna wartość sumy"),"W trakcie wprowadzania"))</f>
        <v/>
      </c>
      <c r="E17" s="275" t="str">
        <f>IF(COUNTBLANK(E8:E14)=7,"",IF(AND(COUNTBLANK(E8:E14)=3,ISBLANK(E13)),IF(ROUND(SUM(E8:E10)-E11,2)=0,"OK","Błędna wartość sumy"),"W trakcie wprowadzania"))</f>
        <v/>
      </c>
      <c r="F17" s="275" t="str">
        <f>IF(COUNTBLANK(F8:F14)=7,"",IF(AND(COUNTBLANK(F8:F14)=3,ISBLANK(F13)),IF(ROUND(SUM(F8:F10)-F11,2)=0,"OK","Błędna wartość sumy"),"W trakcie wprowadzania"))</f>
        <v/>
      </c>
      <c r="G17" s="275" t="str">
        <f>IF(COUNTBLANK(G8:G14)=7,"",IF(AND(COUNTBLANK(G8:G14)=3,ISBLANK(G13)),IF(ROUND(SUM(G8:G10)-G11,2)=0,"OK","Błędna wartość sumy"),"W trakcie wprowadzania"))</f>
        <v/>
      </c>
      <c r="H17" s="275" t="str">
        <f>IF(COUNTBLANK(H8:H14)=7,"",IF(AND(COUNTBLANK(H8:H14)=3,ISBLANK(H13)),IF(ROUND(SUM(H8:H10)-H11,2)=0,"OK","Błędna wartość sumy"),"W trakcie wprowadzania"))</f>
        <v/>
      </c>
      <c r="I17" s="275" t="str">
        <f>IF(COUNTBLANK(I8:I14)=7,"",IF(COUNTBLANK(I8:I14)=0,IF(ROUND(SUM(I8:I10)-I11,2)=0,"OK","Błędna wartość sumy"),"W trakcie wprowadzania"))</f>
        <v/>
      </c>
    </row>
    <row r="18" spans="3:9" x14ac:dyDescent="0.25">
      <c r="C18" s="111"/>
    </row>
    <row r="19" spans="3:9" x14ac:dyDescent="0.25">
      <c r="C19" s="15" t="s">
        <v>1908</v>
      </c>
      <c r="D19" s="425" t="str">
        <f>IF(COUNTBLANK(J8:J14)=7,"",IF(AND(COUNTIF(J8:J14,"Weryfikacja wiersza OK")=7,COUNTIF(D17:I17,"OK")=6),"Arkusz jest zwalidowany poprawnie","Arkusz jest niepoprawny"))</f>
        <v/>
      </c>
    </row>
  </sheetData>
  <sheetProtection algorithmName="SHA-512" hashValue="8F4ZryF4yrepOZ46s6rtlnIYDuZvn2Qx80McKFaLheByWECCuhK1r5aUFMre5wPjn0Nz5Kfqo4QrxSS5keFeDQ==" saltValue="wOXgd7mESOZ138u8JIamug==" spinCount="100000" sheet="1" formatCells="0" formatColumns="0" formatRows="0"/>
  <mergeCells count="2">
    <mergeCell ref="B4:C7"/>
    <mergeCell ref="D4:I5"/>
  </mergeCells>
  <conditionalFormatting sqref="J8:J14">
    <cfRule type="containsText" dxfId="6" priority="5" operator="containsText" text="Weryfikacja OK">
      <formula>NOT(ISERROR(SEARCH("Weryfikacja OK",J8)))</formula>
    </cfRule>
  </conditionalFormatting>
  <conditionalFormatting sqref="D17:I17">
    <cfRule type="containsText" dxfId="5" priority="4" operator="containsText" text="OK">
      <formula>NOT(ISERROR(SEARCH("OK",D17)))</formula>
    </cfRule>
  </conditionalFormatting>
  <conditionalFormatting sqref="D19">
    <cfRule type="containsText" dxfId="4" priority="1" operator="containsText" text="Arkusz jest zwalidowany poprawnie">
      <formula>NOT(ISERROR(SEARCH("Arkusz jest zwalidowany poprawnie",D19)))</formula>
    </cfRule>
  </conditionalFormatting>
  <conditionalFormatting sqref="C18">
    <cfRule type="containsText" dxfId="3" priority="3" operator="containsText" text="Arkusz jest zwalidowany poprawnie">
      <formula>NOT(ISERROR(SEARCH("Arkusz jest zwalidowany poprawnie",C18)))</formula>
    </cfRule>
  </conditionalFormatting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9"/>
  <sheetViews>
    <sheetView workbookViewId="0">
      <selection activeCell="D6" sqref="D6:D7"/>
    </sheetView>
  </sheetViews>
  <sheetFormatPr defaultRowHeight="15" x14ac:dyDescent="0.25"/>
  <cols>
    <col min="3" max="3" width="50.140625" customWidth="1"/>
    <col min="4" max="4" width="13.5703125" customWidth="1"/>
  </cols>
  <sheetData>
    <row r="1" spans="2:5" ht="15.75" x14ac:dyDescent="0.25">
      <c r="B1" s="1" t="s">
        <v>0</v>
      </c>
      <c r="D1" s="2" t="s">
        <v>1659</v>
      </c>
    </row>
    <row r="2" spans="2:5" x14ac:dyDescent="0.25">
      <c r="B2" s="49" t="s">
        <v>1530</v>
      </c>
    </row>
    <row r="3" spans="2:5" ht="15.75" thickBot="1" x14ac:dyDescent="0.3"/>
    <row r="4" spans="2:5" x14ac:dyDescent="0.25">
      <c r="B4" s="992"/>
      <c r="C4" s="993"/>
      <c r="D4" s="687" t="s">
        <v>1</v>
      </c>
    </row>
    <row r="5" spans="2:5" ht="15.75" thickBot="1" x14ac:dyDescent="0.3">
      <c r="B5" s="996"/>
      <c r="C5" s="997"/>
      <c r="D5" s="497" t="s">
        <v>112</v>
      </c>
    </row>
    <row r="6" spans="2:5" x14ac:dyDescent="0.25">
      <c r="B6" s="517" t="s">
        <v>1531</v>
      </c>
      <c r="C6" s="637" t="s">
        <v>1532</v>
      </c>
      <c r="D6" s="844"/>
      <c r="E6" s="450" t="str">
        <f>IF(ISBLANK(D6),"",IF(ISNUMBER(D6),"Weryfikacja wiersza OK","Błąd: Wartość w kolumnie A musi być liczbą"))</f>
        <v/>
      </c>
    </row>
    <row r="7" spans="2:5" ht="15.75" thickBot="1" x14ac:dyDescent="0.3">
      <c r="B7" s="501" t="s">
        <v>1533</v>
      </c>
      <c r="C7" s="555" t="s">
        <v>1534</v>
      </c>
      <c r="D7" s="721"/>
      <c r="E7" s="450" t="str">
        <f>IF(ISBLANK(D7),"",IF(ISNUMBER(D7),"Weryfikacja wiersza OK","Błąd: Wartość w kolumnie A musi być liczbą"))</f>
        <v/>
      </c>
    </row>
    <row r="9" spans="2:5" x14ac:dyDescent="0.25">
      <c r="C9" s="15" t="s">
        <v>1908</v>
      </c>
      <c r="D9" s="425" t="str">
        <f>IF(COUNTBLANK(E6:E7)=2,"",IF(AND(COUNTIF(E6:E7,"Weryfikacja wiersza OK")=2),"Arkusz jest zwalidowany poprawnie","Arkusz jest niepoprawny"))</f>
        <v/>
      </c>
    </row>
  </sheetData>
  <sheetProtection algorithmName="SHA-512" hashValue="uVW/du//y/sBiclutMDvCri2bSfdpSFnQ3HDwxOi7JChPaK4klkHCXzwQ8wPwntcfbSuzW000UivsweQryOB4Q==" saltValue="ESgG1ajA5EbCcmIdj25A1Q==" spinCount="100000" sheet="1" objects="1" scenarios="1" formatColumns="0" formatRows="0"/>
  <mergeCells count="1">
    <mergeCell ref="B4:C5"/>
  </mergeCells>
  <conditionalFormatting sqref="D9">
    <cfRule type="containsText" dxfId="2" priority="3" operator="containsText" text="Arkusz jest zwalidowany poprawnie">
      <formula>NOT(ISERROR(SEARCH("Arkusz jest zwalidowany poprawnie",D9)))</formula>
    </cfRule>
  </conditionalFormatting>
  <conditionalFormatting sqref="E6">
    <cfRule type="containsText" dxfId="1" priority="2" operator="containsText" text="Weryfikacja wiersza OK">
      <formula>NOT(ISERROR(SEARCH("Weryfikacja wiersza OK",E6)))</formula>
    </cfRule>
  </conditionalFormatting>
  <conditionalFormatting sqref="E7">
    <cfRule type="containsText" dxfId="0" priority="1" operator="containsText" text="Weryfikacja wiersza OK">
      <formula>NOT(ISERROR(SEARCH("Weryfikacja wiersza OK",E7)))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71"/>
  <sheetViews>
    <sheetView topLeftCell="A33" zoomScale="80" zoomScaleNormal="80" zoomScaleSheetLayoutView="80" workbookViewId="0">
      <selection activeCell="D39" sqref="D39"/>
    </sheetView>
  </sheetViews>
  <sheetFormatPr defaultRowHeight="15" x14ac:dyDescent="0.25"/>
  <cols>
    <col min="2" max="2" width="11.5703125" customWidth="1"/>
    <col min="3" max="3" width="70.28515625" customWidth="1"/>
    <col min="4" max="4" width="13.5703125" customWidth="1"/>
    <col min="5" max="5" width="24.85546875" customWidth="1"/>
  </cols>
  <sheetData>
    <row r="1" spans="2:5" ht="15.75" x14ac:dyDescent="0.25">
      <c r="B1" s="84" t="s">
        <v>0</v>
      </c>
      <c r="D1" s="2" t="s">
        <v>1659</v>
      </c>
    </row>
    <row r="2" spans="2:5" ht="15.75" x14ac:dyDescent="0.25">
      <c r="B2" s="303" t="s">
        <v>649</v>
      </c>
    </row>
    <row r="3" spans="2:5" ht="15.75" thickBot="1" x14ac:dyDescent="0.3"/>
    <row r="4" spans="2:5" x14ac:dyDescent="0.25">
      <c r="B4" s="866" t="s">
        <v>118</v>
      </c>
      <c r="C4" s="867"/>
      <c r="D4" s="502" t="s">
        <v>1</v>
      </c>
    </row>
    <row r="5" spans="2:5" ht="15.75" thickBot="1" x14ac:dyDescent="0.3">
      <c r="B5" s="868"/>
      <c r="C5" s="869"/>
      <c r="D5" s="503" t="s">
        <v>112</v>
      </c>
    </row>
    <row r="6" spans="2:5" s="6" customFormat="1" x14ac:dyDescent="0.25">
      <c r="B6" s="504" t="s">
        <v>564</v>
      </c>
      <c r="C6" s="499" t="s">
        <v>565</v>
      </c>
      <c r="D6" s="722"/>
      <c r="E6" s="426" t="str">
        <f>IF(ISBLANK(D6),"",IF(ISNUMBER(D6),"Weryfikacja wiersza OK","Wartość w kolumnie a musi być liczbą"))</f>
        <v/>
      </c>
    </row>
    <row r="7" spans="2:5" s="6" customFormat="1" ht="30" x14ac:dyDescent="0.25">
      <c r="B7" s="466" t="s">
        <v>566</v>
      </c>
      <c r="C7" s="468" t="s">
        <v>473</v>
      </c>
      <c r="D7" s="723"/>
      <c r="E7" s="426" t="str">
        <f>IF(ISBLANK(D7),"",IF(ISNUMBER(D7),"Weryfikacja wiersza OK","Wartość w kolumnie a musi być liczbą"))</f>
        <v/>
      </c>
    </row>
    <row r="8" spans="2:5" s="6" customFormat="1" x14ac:dyDescent="0.25">
      <c r="B8" s="466" t="s">
        <v>567</v>
      </c>
      <c r="C8" s="468" t="s">
        <v>485</v>
      </c>
      <c r="D8" s="723"/>
      <c r="E8" s="426" t="str">
        <f t="shared" ref="E8:E57" si="0">IF(ISBLANK(D8),"",IF(ISNUMBER(D8),"Weryfikacja wiersza OK","Wartość w kolumnie a musi być liczbą"))</f>
        <v/>
      </c>
    </row>
    <row r="9" spans="2:5" s="6" customFormat="1" x14ac:dyDescent="0.25">
      <c r="B9" s="466" t="s">
        <v>568</v>
      </c>
      <c r="C9" s="468" t="s">
        <v>496</v>
      </c>
      <c r="D9" s="723"/>
      <c r="E9" s="426" t="str">
        <f t="shared" si="0"/>
        <v/>
      </c>
    </row>
    <row r="10" spans="2:5" s="6" customFormat="1" x14ac:dyDescent="0.25">
      <c r="B10" s="466" t="s">
        <v>569</v>
      </c>
      <c r="C10" s="468" t="s">
        <v>491</v>
      </c>
      <c r="D10" s="723"/>
      <c r="E10" s="426" t="str">
        <f t="shared" si="0"/>
        <v/>
      </c>
    </row>
    <row r="11" spans="2:5" s="6" customFormat="1" x14ac:dyDescent="0.25">
      <c r="B11" s="466" t="s">
        <v>570</v>
      </c>
      <c r="C11" s="468" t="s">
        <v>510</v>
      </c>
      <c r="D11" s="723"/>
      <c r="E11" s="426" t="str">
        <f t="shared" si="0"/>
        <v/>
      </c>
    </row>
    <row r="12" spans="2:5" s="6" customFormat="1" x14ac:dyDescent="0.25">
      <c r="B12" s="466" t="s">
        <v>571</v>
      </c>
      <c r="C12" s="492" t="s">
        <v>572</v>
      </c>
      <c r="D12" s="723"/>
      <c r="E12" s="426" t="str">
        <f t="shared" si="0"/>
        <v/>
      </c>
    </row>
    <row r="13" spans="2:5" s="6" customFormat="1" ht="30" x14ac:dyDescent="0.25">
      <c r="B13" s="466" t="s">
        <v>573</v>
      </c>
      <c r="C13" s="468" t="s">
        <v>473</v>
      </c>
      <c r="D13" s="723"/>
      <c r="E13" s="426" t="str">
        <f t="shared" si="0"/>
        <v/>
      </c>
    </row>
    <row r="14" spans="2:5" s="6" customFormat="1" x14ac:dyDescent="0.25">
      <c r="B14" s="466" t="s">
        <v>574</v>
      </c>
      <c r="C14" s="468" t="s">
        <v>575</v>
      </c>
      <c r="D14" s="723"/>
      <c r="E14" s="426" t="str">
        <f t="shared" si="0"/>
        <v/>
      </c>
    </row>
    <row r="15" spans="2:5" s="6" customFormat="1" x14ac:dyDescent="0.25">
      <c r="B15" s="466" t="s">
        <v>576</v>
      </c>
      <c r="C15" s="468" t="s">
        <v>524</v>
      </c>
      <c r="D15" s="723"/>
      <c r="E15" s="426" t="str">
        <f t="shared" si="0"/>
        <v/>
      </c>
    </row>
    <row r="16" spans="2:5" s="6" customFormat="1" x14ac:dyDescent="0.25">
      <c r="B16" s="466" t="s">
        <v>577</v>
      </c>
      <c r="C16" s="492" t="s">
        <v>344</v>
      </c>
      <c r="D16" s="723"/>
      <c r="E16" s="426" t="str">
        <f t="shared" si="0"/>
        <v/>
      </c>
    </row>
    <row r="17" spans="2:5" s="6" customFormat="1" x14ac:dyDescent="0.25">
      <c r="B17" s="466" t="s">
        <v>578</v>
      </c>
      <c r="C17" s="492" t="s">
        <v>579</v>
      </c>
      <c r="D17" s="723"/>
      <c r="E17" s="426" t="str">
        <f t="shared" si="0"/>
        <v/>
      </c>
    </row>
    <row r="18" spans="2:5" s="6" customFormat="1" x14ac:dyDescent="0.25">
      <c r="B18" s="466" t="s">
        <v>582</v>
      </c>
      <c r="C18" s="492" t="s">
        <v>346</v>
      </c>
      <c r="D18" s="723"/>
      <c r="E18" s="426" t="str">
        <f t="shared" si="0"/>
        <v/>
      </c>
    </row>
    <row r="19" spans="2:5" s="6" customFormat="1" x14ac:dyDescent="0.25">
      <c r="B19" s="466" t="s">
        <v>580</v>
      </c>
      <c r="C19" s="505" t="s">
        <v>1679</v>
      </c>
      <c r="D19" s="723"/>
      <c r="E19" s="426" t="str">
        <f t="shared" si="0"/>
        <v/>
      </c>
    </row>
    <row r="20" spans="2:5" s="6" customFormat="1" x14ac:dyDescent="0.25">
      <c r="B20" s="466" t="s">
        <v>581</v>
      </c>
      <c r="C20" s="505" t="s">
        <v>1680</v>
      </c>
      <c r="D20" s="723"/>
      <c r="E20" s="426" t="str">
        <f t="shared" si="0"/>
        <v/>
      </c>
    </row>
    <row r="21" spans="2:5" s="6" customFormat="1" ht="45" x14ac:dyDescent="0.25">
      <c r="B21" s="466" t="s">
        <v>583</v>
      </c>
      <c r="C21" s="492" t="s">
        <v>584</v>
      </c>
      <c r="D21" s="723"/>
      <c r="E21" s="426" t="str">
        <f t="shared" si="0"/>
        <v/>
      </c>
    </row>
    <row r="22" spans="2:5" s="6" customFormat="1" x14ac:dyDescent="0.25">
      <c r="B22" s="466" t="s">
        <v>585</v>
      </c>
      <c r="C22" s="468" t="s">
        <v>485</v>
      </c>
      <c r="D22" s="723"/>
      <c r="E22" s="426" t="str">
        <f t="shared" si="0"/>
        <v/>
      </c>
    </row>
    <row r="23" spans="2:5" s="6" customFormat="1" x14ac:dyDescent="0.25">
      <c r="B23" s="466" t="s">
        <v>586</v>
      </c>
      <c r="C23" s="468" t="s">
        <v>496</v>
      </c>
      <c r="D23" s="723"/>
      <c r="E23" s="426" t="str">
        <f t="shared" si="0"/>
        <v/>
      </c>
    </row>
    <row r="24" spans="2:5" s="6" customFormat="1" x14ac:dyDescent="0.25">
      <c r="B24" s="466" t="s">
        <v>587</v>
      </c>
      <c r="C24" s="468" t="s">
        <v>491</v>
      </c>
      <c r="D24" s="723"/>
      <c r="E24" s="426" t="str">
        <f t="shared" si="0"/>
        <v/>
      </c>
    </row>
    <row r="25" spans="2:5" s="6" customFormat="1" x14ac:dyDescent="0.25">
      <c r="B25" s="466" t="s">
        <v>588</v>
      </c>
      <c r="C25" s="468" t="s">
        <v>575</v>
      </c>
      <c r="D25" s="723"/>
      <c r="E25" s="426" t="str">
        <f t="shared" si="0"/>
        <v/>
      </c>
    </row>
    <row r="26" spans="2:5" s="6" customFormat="1" x14ac:dyDescent="0.25">
      <c r="B26" s="466" t="s">
        <v>589</v>
      </c>
      <c r="C26" s="468" t="s">
        <v>590</v>
      </c>
      <c r="D26" s="723"/>
      <c r="E26" s="426" t="str">
        <f t="shared" si="0"/>
        <v/>
      </c>
    </row>
    <row r="27" spans="2:5" s="6" customFormat="1" ht="30" x14ac:dyDescent="0.25">
      <c r="B27" s="466" t="s">
        <v>591</v>
      </c>
      <c r="C27" s="492" t="s">
        <v>592</v>
      </c>
      <c r="D27" s="723"/>
      <c r="E27" s="426" t="str">
        <f t="shared" si="0"/>
        <v/>
      </c>
    </row>
    <row r="28" spans="2:5" s="6" customFormat="1" x14ac:dyDescent="0.25">
      <c r="B28" s="466" t="s">
        <v>1940</v>
      </c>
      <c r="C28" s="468" t="s">
        <v>593</v>
      </c>
      <c r="D28" s="723"/>
      <c r="E28" s="426" t="str">
        <f t="shared" si="0"/>
        <v/>
      </c>
    </row>
    <row r="29" spans="2:5" s="6" customFormat="1" x14ac:dyDescent="0.25">
      <c r="B29" s="466" t="s">
        <v>594</v>
      </c>
      <c r="C29" s="492" t="s">
        <v>595</v>
      </c>
      <c r="D29" s="723"/>
      <c r="E29" s="426" t="str">
        <f t="shared" si="0"/>
        <v/>
      </c>
    </row>
    <row r="30" spans="2:5" s="6" customFormat="1" x14ac:dyDescent="0.25">
      <c r="B30" s="466" t="s">
        <v>596</v>
      </c>
      <c r="C30" s="492" t="s">
        <v>597</v>
      </c>
      <c r="D30" s="723"/>
      <c r="E30" s="426" t="str">
        <f t="shared" si="0"/>
        <v/>
      </c>
    </row>
    <row r="31" spans="2:5" s="6" customFormat="1" x14ac:dyDescent="0.25">
      <c r="B31" s="466" t="s">
        <v>598</v>
      </c>
      <c r="C31" s="492" t="s">
        <v>599</v>
      </c>
      <c r="D31" s="723"/>
      <c r="E31" s="426" t="str">
        <f t="shared" si="0"/>
        <v/>
      </c>
    </row>
    <row r="32" spans="2:5" s="6" customFormat="1" ht="30" x14ac:dyDescent="0.25">
      <c r="B32" s="466" t="s">
        <v>600</v>
      </c>
      <c r="C32" s="468" t="s">
        <v>601</v>
      </c>
      <c r="D32" s="723"/>
      <c r="E32" s="426" t="str">
        <f t="shared" si="0"/>
        <v/>
      </c>
    </row>
    <row r="33" spans="2:5" s="6" customFormat="1" x14ac:dyDescent="0.25">
      <c r="B33" s="466" t="s">
        <v>602</v>
      </c>
      <c r="C33" s="492" t="s">
        <v>603</v>
      </c>
      <c r="D33" s="723"/>
      <c r="E33" s="426" t="str">
        <f t="shared" si="0"/>
        <v/>
      </c>
    </row>
    <row r="34" spans="2:5" s="6" customFormat="1" ht="30" x14ac:dyDescent="0.25">
      <c r="B34" s="466" t="s">
        <v>604</v>
      </c>
      <c r="C34" s="468" t="s">
        <v>605</v>
      </c>
      <c r="D34" s="723"/>
      <c r="E34" s="426" t="str">
        <f t="shared" si="0"/>
        <v/>
      </c>
    </row>
    <row r="35" spans="2:5" s="6" customFormat="1" x14ac:dyDescent="0.25">
      <c r="B35" s="466" t="s">
        <v>606</v>
      </c>
      <c r="C35" s="492" t="s">
        <v>607</v>
      </c>
      <c r="D35" s="723"/>
      <c r="E35" s="426" t="str">
        <f t="shared" si="0"/>
        <v/>
      </c>
    </row>
    <row r="36" spans="2:5" s="6" customFormat="1" x14ac:dyDescent="0.25">
      <c r="B36" s="466" t="s">
        <v>608</v>
      </c>
      <c r="C36" s="468" t="s">
        <v>609</v>
      </c>
      <c r="D36" s="723"/>
      <c r="E36" s="426" t="str">
        <f t="shared" si="0"/>
        <v/>
      </c>
    </row>
    <row r="37" spans="2:5" s="6" customFormat="1" x14ac:dyDescent="0.25">
      <c r="B37" s="466" t="s">
        <v>610</v>
      </c>
      <c r="C37" s="468" t="s">
        <v>611</v>
      </c>
      <c r="D37" s="723"/>
      <c r="E37" s="426" t="str">
        <f t="shared" si="0"/>
        <v/>
      </c>
    </row>
    <row r="38" spans="2:5" s="6" customFormat="1" x14ac:dyDescent="0.25">
      <c r="B38" s="466" t="s">
        <v>612</v>
      </c>
      <c r="C38" s="468" t="s">
        <v>613</v>
      </c>
      <c r="D38" s="723"/>
      <c r="E38" s="426" t="str">
        <f t="shared" si="0"/>
        <v/>
      </c>
    </row>
    <row r="39" spans="2:5" s="6" customFormat="1" x14ac:dyDescent="0.25">
      <c r="B39" s="466" t="s">
        <v>614</v>
      </c>
      <c r="C39" s="468" t="s">
        <v>615</v>
      </c>
      <c r="D39" s="723"/>
      <c r="E39" s="426" t="str">
        <f t="shared" si="0"/>
        <v/>
      </c>
    </row>
    <row r="40" spans="2:5" s="6" customFormat="1" x14ac:dyDescent="0.25">
      <c r="B40" s="466" t="s">
        <v>616</v>
      </c>
      <c r="C40" s="468" t="s">
        <v>617</v>
      </c>
      <c r="D40" s="723"/>
      <c r="E40" s="426" t="str">
        <f t="shared" si="0"/>
        <v/>
      </c>
    </row>
    <row r="41" spans="2:5" s="6" customFormat="1" x14ac:dyDescent="0.25">
      <c r="B41" s="466" t="s">
        <v>618</v>
      </c>
      <c r="C41" s="468" t="s">
        <v>619</v>
      </c>
      <c r="D41" s="723"/>
      <c r="E41" s="426" t="str">
        <f t="shared" si="0"/>
        <v/>
      </c>
    </row>
    <row r="42" spans="2:5" s="6" customFormat="1" x14ac:dyDescent="0.25">
      <c r="B42" s="466" t="s">
        <v>620</v>
      </c>
      <c r="C42" s="468" t="s">
        <v>621</v>
      </c>
      <c r="D42" s="723"/>
      <c r="E42" s="426" t="str">
        <f t="shared" si="0"/>
        <v/>
      </c>
    </row>
    <row r="43" spans="2:5" s="6" customFormat="1" x14ac:dyDescent="0.25">
      <c r="B43" s="466" t="s">
        <v>622</v>
      </c>
      <c r="C43" s="492" t="s">
        <v>623</v>
      </c>
      <c r="D43" s="723"/>
      <c r="E43" s="426" t="str">
        <f t="shared" si="0"/>
        <v/>
      </c>
    </row>
    <row r="44" spans="2:5" s="6" customFormat="1" x14ac:dyDescent="0.25">
      <c r="B44" s="466" t="s">
        <v>624</v>
      </c>
      <c r="C44" s="468" t="s">
        <v>625</v>
      </c>
      <c r="D44" s="723"/>
      <c r="E44" s="426" t="str">
        <f t="shared" si="0"/>
        <v/>
      </c>
    </row>
    <row r="45" spans="2:5" s="6" customFormat="1" x14ac:dyDescent="0.25">
      <c r="B45" s="466" t="s">
        <v>626</v>
      </c>
      <c r="C45" s="468" t="s">
        <v>627</v>
      </c>
      <c r="D45" s="723"/>
      <c r="E45" s="426" t="str">
        <f t="shared" si="0"/>
        <v/>
      </c>
    </row>
    <row r="46" spans="2:5" s="6" customFormat="1" ht="30" x14ac:dyDescent="0.25">
      <c r="B46" s="466" t="s">
        <v>628</v>
      </c>
      <c r="C46" s="492" t="s">
        <v>629</v>
      </c>
      <c r="D46" s="723"/>
      <c r="E46" s="426" t="str">
        <f t="shared" si="0"/>
        <v/>
      </c>
    </row>
    <row r="47" spans="2:5" s="6" customFormat="1" x14ac:dyDescent="0.25">
      <c r="B47" s="466" t="s">
        <v>630</v>
      </c>
      <c r="C47" s="468" t="s">
        <v>631</v>
      </c>
      <c r="D47" s="723"/>
      <c r="E47" s="426" t="str">
        <f t="shared" si="0"/>
        <v/>
      </c>
    </row>
    <row r="48" spans="2:5" s="6" customFormat="1" x14ac:dyDescent="0.25">
      <c r="B48" s="466" t="s">
        <v>632</v>
      </c>
      <c r="C48" s="468" t="s">
        <v>496</v>
      </c>
      <c r="D48" s="723"/>
      <c r="E48" s="426" t="str">
        <f t="shared" si="0"/>
        <v/>
      </c>
    </row>
    <row r="49" spans="2:5" s="6" customFormat="1" x14ac:dyDescent="0.25">
      <c r="B49" s="466" t="s">
        <v>633</v>
      </c>
      <c r="C49" s="468" t="s">
        <v>491</v>
      </c>
      <c r="D49" s="723"/>
      <c r="E49" s="426" t="str">
        <f t="shared" si="0"/>
        <v/>
      </c>
    </row>
    <row r="50" spans="2:5" s="6" customFormat="1" x14ac:dyDescent="0.25">
      <c r="B50" s="466" t="s">
        <v>634</v>
      </c>
      <c r="C50" s="492" t="s">
        <v>635</v>
      </c>
      <c r="D50" s="723"/>
      <c r="E50" s="426" t="str">
        <f t="shared" si="0"/>
        <v/>
      </c>
    </row>
    <row r="51" spans="2:5" s="6" customFormat="1" x14ac:dyDescent="0.25">
      <c r="B51" s="466" t="s">
        <v>636</v>
      </c>
      <c r="C51" s="492" t="s">
        <v>637</v>
      </c>
      <c r="D51" s="723"/>
      <c r="E51" s="426" t="str">
        <f t="shared" si="0"/>
        <v/>
      </c>
    </row>
    <row r="52" spans="2:5" s="6" customFormat="1" x14ac:dyDescent="0.25">
      <c r="B52" s="466" t="s">
        <v>638</v>
      </c>
      <c r="C52" s="468" t="s">
        <v>639</v>
      </c>
      <c r="D52" s="723"/>
      <c r="E52" s="426" t="str">
        <f t="shared" si="0"/>
        <v/>
      </c>
    </row>
    <row r="53" spans="2:5" s="6" customFormat="1" x14ac:dyDescent="0.25">
      <c r="B53" s="466" t="s">
        <v>640</v>
      </c>
      <c r="C53" s="468" t="s">
        <v>641</v>
      </c>
      <c r="D53" s="723"/>
      <c r="E53" s="426" t="str">
        <f t="shared" si="0"/>
        <v/>
      </c>
    </row>
    <row r="54" spans="2:5" s="6" customFormat="1" x14ac:dyDescent="0.25">
      <c r="B54" s="466" t="s">
        <v>642</v>
      </c>
      <c r="C54" s="492" t="s">
        <v>643</v>
      </c>
      <c r="D54" s="723"/>
      <c r="E54" s="426" t="str">
        <f t="shared" si="0"/>
        <v/>
      </c>
    </row>
    <row r="55" spans="2:5" s="6" customFormat="1" x14ac:dyDescent="0.25">
      <c r="B55" s="466" t="s">
        <v>644</v>
      </c>
      <c r="C55" s="492" t="s">
        <v>645</v>
      </c>
      <c r="D55" s="723"/>
      <c r="E55" s="426" t="str">
        <f t="shared" si="0"/>
        <v/>
      </c>
    </row>
    <row r="56" spans="2:5" s="6" customFormat="1" x14ac:dyDescent="0.25">
      <c r="B56" s="466" t="s">
        <v>646</v>
      </c>
      <c r="C56" s="492" t="s">
        <v>647</v>
      </c>
      <c r="D56" s="723"/>
      <c r="E56" s="426" t="str">
        <f t="shared" si="0"/>
        <v/>
      </c>
    </row>
    <row r="57" spans="2:5" s="6" customFormat="1" ht="15.75" thickBot="1" x14ac:dyDescent="0.3">
      <c r="B57" s="506" t="s">
        <v>648</v>
      </c>
      <c r="C57" s="507" t="s">
        <v>559</v>
      </c>
      <c r="D57" s="724"/>
      <c r="E57" s="426" t="str">
        <f t="shared" si="0"/>
        <v/>
      </c>
    </row>
    <row r="60" spans="2:5" x14ac:dyDescent="0.25">
      <c r="C60" s="2" t="s">
        <v>1885</v>
      </c>
    </row>
    <row r="61" spans="2:5" x14ac:dyDescent="0.25">
      <c r="B61" s="6"/>
      <c r="C61" s="6" t="s">
        <v>564</v>
      </c>
      <c r="D61" s="425" t="str">
        <f>IF(D6="","",IF(ROUND(SUM(D7:D11),2)=ROUND(D6,2),"OK","Błąd sumy częściowej"))</f>
        <v/>
      </c>
    </row>
    <row r="62" spans="2:5" x14ac:dyDescent="0.25">
      <c r="B62" s="6"/>
      <c r="C62" s="6" t="s">
        <v>571</v>
      </c>
      <c r="D62" s="425" t="str">
        <f>IF(D12="","",IF(ROUND(SUM(D13:D15),2)=ROUND(D12,2),"OK","Błąd sumy częściowej"))</f>
        <v/>
      </c>
    </row>
    <row r="63" spans="2:5" x14ac:dyDescent="0.25">
      <c r="B63" s="6"/>
      <c r="C63" s="6" t="s">
        <v>582</v>
      </c>
      <c r="D63" s="425" t="str">
        <f>IF(D18="","",IF(ROUND(D19-D20,2)=ROUND(D18,2),"OK","Błąd sumy częściowej"))</f>
        <v/>
      </c>
    </row>
    <row r="64" spans="2:5" x14ac:dyDescent="0.25">
      <c r="B64" s="6"/>
      <c r="C64" s="6" t="s">
        <v>583</v>
      </c>
      <c r="D64" s="425" t="str">
        <f>IF(D21="","",IF(ROUND(SUM(D22:D26),2)=ROUND(D21,2),"OK","Błąd sumy częściowej"))</f>
        <v/>
      </c>
    </row>
    <row r="65" spans="2:4" x14ac:dyDescent="0.25">
      <c r="B65" s="6"/>
      <c r="C65" s="6" t="s">
        <v>606</v>
      </c>
      <c r="D65" s="425" t="str">
        <f>IF(D35="","",IF(ROUND(SUM(D36:D42),2)=ROUND(D35,2),"OK","Błąd sumy częściowej"))</f>
        <v/>
      </c>
    </row>
    <row r="66" spans="2:4" x14ac:dyDescent="0.25">
      <c r="B66" s="6"/>
      <c r="C66" s="6" t="s">
        <v>622</v>
      </c>
      <c r="D66" s="425" t="str">
        <f>IF(D43="","",IF(ROUND(SUM(D44:D45),2)=ROUND(D43,2),"OK","Błąd sumy częściowej"))</f>
        <v/>
      </c>
    </row>
    <row r="67" spans="2:4" x14ac:dyDescent="0.25">
      <c r="B67" s="6"/>
      <c r="C67" s="6" t="s">
        <v>628</v>
      </c>
      <c r="D67" s="425" t="str">
        <f>IF(D46="","",IF(ROUND(SUM(D47:D49),2)=ROUND(D46,2),"OK","Błąd sumy częściowej"))</f>
        <v/>
      </c>
    </row>
    <row r="68" spans="2:4" x14ac:dyDescent="0.25">
      <c r="B68" s="6"/>
      <c r="C68" s="6" t="s">
        <v>636</v>
      </c>
      <c r="D68" s="425" t="str">
        <f>IF(D51="","",IF(ROUND(SUM(D52:D53),2)=ROUND(D51,2),"OK","Błąd sumy częściowej"))</f>
        <v/>
      </c>
    </row>
    <row r="69" spans="2:4" x14ac:dyDescent="0.25">
      <c r="B69" s="6"/>
      <c r="C69" s="6"/>
    </row>
    <row r="70" spans="2:4" x14ac:dyDescent="0.25">
      <c r="B70" s="6"/>
      <c r="C70" s="15" t="s">
        <v>1908</v>
      </c>
      <c r="D70" s="425" t="str">
        <f>IF(COUNTBLANK(E6:E57)=52,"",IF(AND(COUNTIF(E6:E57,"Weryfikacja wiersza OK")=52,COUNTIF(D61:D68,"OK")=8),"Arkusz jest zwalidowany poprawnie","Arkusz jest niepoprawny"))</f>
        <v/>
      </c>
    </row>
    <row r="71" spans="2:4" x14ac:dyDescent="0.25">
      <c r="B71" s="6"/>
      <c r="C71" s="6"/>
    </row>
  </sheetData>
  <sheetProtection algorithmName="SHA-512" hashValue="VczPTkRQYEfWfHStgRALZJE97rpsDEu5wfBjNEhYPo6CSY+LGlaC2cQFbuOksHV/5l5Atb1G6cu3ARMsQieYKA==" saltValue="d3r1+mf6agRmyKEtLyjY+A==" spinCount="100000" sheet="1" objects="1" scenarios="1" formatColumns="0" formatRows="0"/>
  <mergeCells count="1">
    <mergeCell ref="B4:C5"/>
  </mergeCells>
  <conditionalFormatting sqref="E6">
    <cfRule type="containsText" dxfId="205" priority="4" operator="containsText" text="Weryfikacja wiersza OK">
      <formula>NOT(ISERROR(SEARCH("Weryfikacja wiersza OK",E6)))</formula>
    </cfRule>
  </conditionalFormatting>
  <conditionalFormatting sqref="E7:E57">
    <cfRule type="containsText" dxfId="204" priority="3" operator="containsText" text="Weryfikacja wiersza OK">
      <formula>NOT(ISERROR(SEARCH("Weryfikacja wiersza OK",E7)))</formula>
    </cfRule>
  </conditionalFormatting>
  <conditionalFormatting sqref="D61:D68">
    <cfRule type="containsText" dxfId="203" priority="2" operator="containsText" text="OK">
      <formula>NOT(ISERROR(SEARCH("OK",D61)))</formula>
    </cfRule>
  </conditionalFormatting>
  <conditionalFormatting sqref="D70">
    <cfRule type="containsText" dxfId="202" priority="1" operator="containsText" text="Arkusz jest zwalidowany poprawnie">
      <formula>NOT(ISERROR(SEARCH("Arkusz jest zwalidowany poprawnie",D70)))</formula>
    </cfRule>
  </conditionalFormatting>
  <pageMargins left="0.7" right="0.7" top="0.75" bottom="0.75" header="0.3" footer="0.3"/>
  <pageSetup paperSize="9" scale="7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pageSetUpPr fitToPage="1"/>
  </sheetPr>
  <dimension ref="B1:E50"/>
  <sheetViews>
    <sheetView topLeftCell="A18" zoomScaleNormal="100" zoomScaleSheetLayoutView="90" workbookViewId="0">
      <selection activeCell="D39" sqref="D39"/>
    </sheetView>
  </sheetViews>
  <sheetFormatPr defaultRowHeight="15" x14ac:dyDescent="0.25"/>
  <cols>
    <col min="1" max="1" width="9.140625" style="85"/>
    <col min="2" max="2" width="13" style="85" customWidth="1"/>
    <col min="3" max="3" width="73" style="85" customWidth="1"/>
    <col min="4" max="4" width="16" style="85" customWidth="1"/>
    <col min="5" max="5" width="45.42578125" style="85" bestFit="1" customWidth="1"/>
    <col min="6" max="6" width="14" style="85" customWidth="1"/>
    <col min="7" max="16384" width="9.140625" style="85"/>
  </cols>
  <sheetData>
    <row r="1" spans="2:5" ht="15.75" x14ac:dyDescent="0.25">
      <c r="B1" s="84" t="s">
        <v>0</v>
      </c>
      <c r="D1" s="2" t="s">
        <v>1659</v>
      </c>
    </row>
    <row r="2" spans="2:5" x14ac:dyDescent="0.25">
      <c r="B2" s="85" t="s">
        <v>1660</v>
      </c>
    </row>
    <row r="3" spans="2:5" ht="15.75" thickBot="1" x14ac:dyDescent="0.3"/>
    <row r="4" spans="2:5" ht="15.75" customHeight="1" thickBot="1" x14ac:dyDescent="0.3">
      <c r="B4" s="870"/>
      <c r="C4" s="871"/>
      <c r="D4" s="86" t="s">
        <v>1</v>
      </c>
      <c r="E4" s="87"/>
    </row>
    <row r="5" spans="2:5" ht="15.75" thickBot="1" x14ac:dyDescent="0.3">
      <c r="B5" s="872"/>
      <c r="C5" s="873"/>
      <c r="D5" s="88" t="s">
        <v>112</v>
      </c>
      <c r="E5" s="87"/>
    </row>
    <row r="6" spans="2:5" x14ac:dyDescent="0.25">
      <c r="B6" s="89" t="s">
        <v>358</v>
      </c>
      <c r="C6" s="508" t="s">
        <v>2</v>
      </c>
      <c r="D6" s="92"/>
      <c r="E6" s="87" t="str">
        <f>IF(ISBLANK(D6),"",IF(ISNUMBER(D6),IF(ROUND(FWW01.1._A-FWW01.1.1._A-FWW01.1.2._A,2)=0,"Weryfikacja OK","W formularzu fww01 suma funduszu udziałowego nie jest zgodna z sumą opłaconych udziałów obowiązkowych i nadobowiązkowych"), "Błąd w wierszu bieżącym, wartość musi być liczbą"))</f>
        <v/>
      </c>
    </row>
    <row r="7" spans="2:5" x14ac:dyDescent="0.25">
      <c r="B7" s="96" t="s">
        <v>375</v>
      </c>
      <c r="C7" s="509" t="s">
        <v>372</v>
      </c>
      <c r="D7" s="218"/>
      <c r="E7" s="87" t="str">
        <f>IF(ISBLANK(D7),"",IF(ISNUMBER(D7),IF(ROUND(FWW01.1.1._A-(FWW01.1.1.1._A+FWW01.1.1.2._A),2)=0,"Weryfikacja OK","W formularzu fww01 suma funduszu udziałowego nie jest zgodna z sumą opłaconych udziałów obowiązkowych i nadobowiązkowych"), "Błąd w wierszu bieżącym, wartość musi być liczbą"))</f>
        <v/>
      </c>
    </row>
    <row r="8" spans="2:5" x14ac:dyDescent="0.25">
      <c r="B8" s="96" t="s">
        <v>376</v>
      </c>
      <c r="C8" s="509" t="s">
        <v>373</v>
      </c>
      <c r="D8" s="218"/>
      <c r="E8" s="87" t="str">
        <f>IF(ISBLANK(D8),"",IF(ISNUMBER(D8),"Weryfikacja OK","Błąd w wierszu bieżącym, wartość musi być liczbą"))</f>
        <v/>
      </c>
    </row>
    <row r="9" spans="2:5" x14ac:dyDescent="0.25">
      <c r="B9" s="96" t="s">
        <v>377</v>
      </c>
      <c r="C9" s="509" t="s">
        <v>1661</v>
      </c>
      <c r="D9" s="218"/>
      <c r="E9" s="87" t="str">
        <f>IF(ISBLANK(D9),"",IF(ISNUMBER(D9),IF(FWW01.1.1.2._A&lt;=0,"Weryfikacja OK","W formularzu FWW01 wartość nieopłaconych udziałów obowiązkowych winna być wykazywana ze znakiem minus"),"Błąd w wierszu bieżącym, wartość musi być liczbą"))</f>
        <v/>
      </c>
    </row>
    <row r="10" spans="2:5" x14ac:dyDescent="0.25">
      <c r="B10" s="96" t="s">
        <v>378</v>
      </c>
      <c r="C10" s="509" t="s">
        <v>374</v>
      </c>
      <c r="D10" s="218"/>
      <c r="E10" s="87" t="str">
        <f>IF(ISBLANK(D10),"",IF(ISNUMBER(D10),IF(ROUND(FWW01.1.2._A-(FWW01.1.2.1._A+FWW01.1.2.2._A),2)=0,"Weryfikacja OK","W formularzu fww01 suma udziałów nadobowiązkowych nie jest zgodna z sumą zadeklarowanych udziałów nadobowiązkowych i nieopłaconych udziałów nadobowiązkowych"), "Błąd w wierszu bieżącym, wartość musi być liczbą"))</f>
        <v/>
      </c>
    </row>
    <row r="11" spans="2:5" x14ac:dyDescent="0.25">
      <c r="B11" s="96" t="s">
        <v>379</v>
      </c>
      <c r="C11" s="509" t="s">
        <v>373</v>
      </c>
      <c r="D11" s="218"/>
      <c r="E11" s="87" t="str">
        <f>IF(ISBLANK(D11),"",IF(ISNUMBER(D11),"Weryfikacja OK","Błąd w wierszu bieżącym, wartość musi być liczbą"))</f>
        <v/>
      </c>
    </row>
    <row r="12" spans="2:5" x14ac:dyDescent="0.25">
      <c r="B12" s="96" t="s">
        <v>380</v>
      </c>
      <c r="C12" s="509" t="s">
        <v>1661</v>
      </c>
      <c r="D12" s="218"/>
      <c r="E12" s="87" t="str">
        <f>IF(ISBLANK(D12),"",IF(ISNUMBER(D12),IF(FWW01.1.2.2._A&lt;=0,"Weryfikacja OK","W formularzu FWW01 wartość nieopłaconych udziałów nadobowiązkowych winna być wykazywana ze znakiem minus"),"Błąd w wierszu bieżącym, wartość musi być liczbą"))</f>
        <v/>
      </c>
    </row>
    <row r="13" spans="2:5" x14ac:dyDescent="0.25">
      <c r="B13" s="90" t="s">
        <v>359</v>
      </c>
      <c r="C13" s="510" t="s">
        <v>3</v>
      </c>
      <c r="D13" s="93"/>
      <c r="E13" s="87" t="str">
        <f>IF(ISBLANK(D13),"",IF(ISNUMBER(D13),IF(ROUND(FWW01.2._A-FWW01.2.1._A-FWW01.2.2._A-FWW01.2.3._A,2)=0,"Weryfikacja OK","W formularzu FWW01 suma funduszu zasobowego jest niezgodna z sumą poszczególnych składników tego funduszu wykazywanych w tym formularzu"), "Błąd w wierszu bieżącym, wartość musi być liczbą"))</f>
        <v/>
      </c>
    </row>
    <row r="14" spans="2:5" x14ac:dyDescent="0.25">
      <c r="B14" s="90" t="s">
        <v>360</v>
      </c>
      <c r="C14" s="510" t="s">
        <v>4</v>
      </c>
      <c r="D14" s="93"/>
      <c r="E14" s="87" t="str">
        <f>IF(ISBLANK(D14),"",IF(ISNUMBER(D14),"Weryfikacja OK", "Błąd w wierszu bieżącym, wartość musi być liczbą"))</f>
        <v/>
      </c>
    </row>
    <row r="15" spans="2:5" x14ac:dyDescent="0.25">
      <c r="B15" s="90" t="s">
        <v>361</v>
      </c>
      <c r="C15" s="510" t="s">
        <v>5</v>
      </c>
      <c r="D15" s="93"/>
      <c r="E15" s="87" t="str">
        <f>IF(ISBLANK(D15),"",IF(ISNUMBER(D15),"Weryfikacja OK", "Błąd w wierszu bieżącym, wartość musi być liczbą"))</f>
        <v/>
      </c>
    </row>
    <row r="16" spans="2:5" x14ac:dyDescent="0.25">
      <c r="B16" s="90" t="s">
        <v>362</v>
      </c>
      <c r="C16" s="510" t="s">
        <v>210</v>
      </c>
      <c r="D16" s="93"/>
      <c r="E16" s="87" t="str">
        <f>IF(ISBLANK(D16),"",IF(ISNUMBER(D16),"Weryfikacja OK", "Błąd w wierszu bieżącym, wartość musi być liczbą"))</f>
        <v/>
      </c>
    </row>
    <row r="17" spans="2:5" x14ac:dyDescent="0.25">
      <c r="B17" s="90" t="s">
        <v>363</v>
      </c>
      <c r="C17" s="511" t="s">
        <v>223</v>
      </c>
      <c r="D17" s="93"/>
      <c r="E17" s="87" t="str">
        <f>IF(ISBLANK(D17),"",IF(ISNUMBER(D17),IF(D18&gt;D17,"Błąd:Wartość w komórce C12 nie może być wieksza niż wartość w polu C11","Weryfikacja OK"), "Błąd w wierszu bieżącym, wartość musi być liczbą"))</f>
        <v/>
      </c>
    </row>
    <row r="18" spans="2:5" ht="30" x14ac:dyDescent="0.25">
      <c r="B18" s="90" t="s">
        <v>364</v>
      </c>
      <c r="C18" s="511" t="s">
        <v>1681</v>
      </c>
      <c r="D18" s="93"/>
      <c r="E18" s="87" t="str">
        <f>IF(ISBLANK(D18),"",IF(ISNUMBER(D18),"Weryfikacja OK", "Błąd w wierszu bieżącym, wartość musi być liczbą"))</f>
        <v/>
      </c>
    </row>
    <row r="19" spans="2:5" x14ac:dyDescent="0.25">
      <c r="B19" s="90" t="s">
        <v>365</v>
      </c>
      <c r="C19" s="511" t="s">
        <v>6</v>
      </c>
      <c r="D19" s="93"/>
      <c r="E19" s="87" t="str">
        <f>IF(ISBLANK(D19),"",IF(ISNUMBER(D19),"Weryfikacja OK", "Błąd w wierszu bieżącym, wartość musi być liczbą"))</f>
        <v/>
      </c>
    </row>
    <row r="20" spans="2:5" x14ac:dyDescent="0.25">
      <c r="B20" s="91" t="s">
        <v>366</v>
      </c>
      <c r="C20" s="511" t="s">
        <v>7</v>
      </c>
      <c r="D20" s="93"/>
      <c r="E20" s="87" t="str">
        <f>IF(ISBLANK(D20),"",IF(ISNUMBER(D20),IF(D20&lt;=0,"Weryfikacja OK", "Błąd: wartość w wierszu musi być 0 lub ujemna"),"Błąd w wierszu bieżącym, wartość musi być liczbą"))</f>
        <v/>
      </c>
    </row>
    <row r="21" spans="2:5" x14ac:dyDescent="0.25">
      <c r="B21" s="91" t="s">
        <v>367</v>
      </c>
      <c r="C21" s="511" t="s">
        <v>8</v>
      </c>
      <c r="D21" s="93"/>
      <c r="E21" s="87" t="str">
        <f>IF(ISBLANK(D21),"",IF(ISNUMBER(D21),IF(D21&lt;=0,"Weryfikacja OK", "Błąd: wartość w wierszu musi być 0 lub ujemna"),"Błąd w wierszu bieżącym, wartość musi być liczbą"))</f>
        <v/>
      </c>
    </row>
    <row r="22" spans="2:5" x14ac:dyDescent="0.25">
      <c r="B22" s="91" t="s">
        <v>368</v>
      </c>
      <c r="C22" s="511" t="s">
        <v>83</v>
      </c>
      <c r="D22" s="93"/>
      <c r="E22" s="87" t="str">
        <f>IF(ISBLANK(D22),"",IF(ISNUMBER(D22),IF(D22&lt;=0,"Weryfikacja OK", "Błąd: wartość w wierszu musi być 0 lub ujemna"),"Błąd w wierszu bieżącym, wartość musi być liczbą"))</f>
        <v/>
      </c>
    </row>
    <row r="23" spans="2:5" ht="30" x14ac:dyDescent="0.25">
      <c r="B23" s="131" t="s">
        <v>369</v>
      </c>
      <c r="C23" s="512" t="s">
        <v>224</v>
      </c>
      <c r="D23" s="132"/>
      <c r="E23" s="87" t="str">
        <f>IF(ISBLANK(D23),"",IF(ISNUMBER(D23),"Weryfikacja OK", "Błąd w wierszu bieżącym, wartość musi być liczbą"))</f>
        <v/>
      </c>
    </row>
    <row r="24" spans="2:5" x14ac:dyDescent="0.25">
      <c r="B24" s="141" t="s">
        <v>1945</v>
      </c>
      <c r="C24" s="142" t="s">
        <v>225</v>
      </c>
      <c r="D24" s="93"/>
      <c r="E24" s="87" t="str">
        <f>IF(ISBLANK(D24),"",IF(ISNUMBER(D24),"Weryfikacja OK", "Błąd w wierszu bieżącym, wartość musi być liczbą"))</f>
        <v/>
      </c>
    </row>
    <row r="25" spans="2:5" ht="30" x14ac:dyDescent="0.25">
      <c r="B25" s="141" t="s">
        <v>1913</v>
      </c>
      <c r="C25" s="143" t="s">
        <v>226</v>
      </c>
      <c r="D25" s="267"/>
      <c r="E25" s="87" t="str">
        <f>IF(ISBLANK(D25),"",IF(ISNUMBER(D25),"Weryfikacja OK", "Błąd w wierszu bieżącym, wartość musi być liczbą"))</f>
        <v/>
      </c>
    </row>
    <row r="26" spans="2:5" ht="30" x14ac:dyDescent="0.25">
      <c r="B26" s="141" t="s">
        <v>1946</v>
      </c>
      <c r="C26" s="142" t="s">
        <v>227</v>
      </c>
      <c r="D26" s="268"/>
      <c r="E26" s="87" t="str">
        <f t="shared" ref="E26:E34" si="0">IF(ISBLANK(D26),"",IF(ISNUMBER(D26),"Weryfikacja OK", "Błąd w wierszu bieżącym, wartość musi być liczbą"))</f>
        <v/>
      </c>
    </row>
    <row r="27" spans="2:5" ht="30" x14ac:dyDescent="0.25">
      <c r="B27" s="141" t="s">
        <v>1914</v>
      </c>
      <c r="C27" s="143" t="s">
        <v>226</v>
      </c>
      <c r="D27" s="268"/>
      <c r="E27" s="87" t="str">
        <f t="shared" si="0"/>
        <v/>
      </c>
    </row>
    <row r="28" spans="2:5" x14ac:dyDescent="0.25">
      <c r="B28" s="141" t="s">
        <v>1915</v>
      </c>
      <c r="C28" s="142" t="s">
        <v>228</v>
      </c>
      <c r="D28" s="268"/>
      <c r="E28" s="87" t="str">
        <f t="shared" si="0"/>
        <v/>
      </c>
    </row>
    <row r="29" spans="2:5" x14ac:dyDescent="0.25">
      <c r="B29" s="141" t="s">
        <v>1916</v>
      </c>
      <c r="C29" s="142" t="s">
        <v>229</v>
      </c>
      <c r="D29" s="268"/>
      <c r="E29" s="87" t="str">
        <f t="shared" si="0"/>
        <v/>
      </c>
    </row>
    <row r="30" spans="2:5" x14ac:dyDescent="0.25">
      <c r="B30" s="141" t="s">
        <v>1917</v>
      </c>
      <c r="C30" s="142" t="s">
        <v>230</v>
      </c>
      <c r="D30" s="268"/>
      <c r="E30" s="87" t="str">
        <f t="shared" si="0"/>
        <v/>
      </c>
    </row>
    <row r="31" spans="2:5" ht="45" x14ac:dyDescent="0.25">
      <c r="B31" s="141" t="s">
        <v>1918</v>
      </c>
      <c r="C31" s="142" t="s">
        <v>231</v>
      </c>
      <c r="D31" s="268"/>
      <c r="E31" s="87" t="str">
        <f t="shared" si="0"/>
        <v/>
      </c>
    </row>
    <row r="32" spans="2:5" x14ac:dyDescent="0.25">
      <c r="B32" s="141" t="s">
        <v>1919</v>
      </c>
      <c r="C32" s="142" t="s">
        <v>232</v>
      </c>
      <c r="D32" s="268"/>
      <c r="E32" s="87" t="str">
        <f t="shared" si="0"/>
        <v/>
      </c>
    </row>
    <row r="33" spans="2:5" x14ac:dyDescent="0.25">
      <c r="B33" s="141" t="s">
        <v>1920</v>
      </c>
      <c r="C33" s="142" t="s">
        <v>233</v>
      </c>
      <c r="D33" s="268"/>
      <c r="E33" s="87" t="str">
        <f t="shared" si="0"/>
        <v/>
      </c>
    </row>
    <row r="34" spans="2:5" ht="15.75" thickBot="1" x14ac:dyDescent="0.3">
      <c r="B34" s="144" t="s">
        <v>1921</v>
      </c>
      <c r="C34" s="145" t="s">
        <v>234</v>
      </c>
      <c r="D34" s="269"/>
      <c r="E34" s="87" t="str">
        <f t="shared" si="0"/>
        <v/>
      </c>
    </row>
    <row r="35" spans="2:5" ht="15.75" thickBot="1" x14ac:dyDescent="0.3">
      <c r="B35" s="146" t="s">
        <v>370</v>
      </c>
      <c r="C35" s="140" t="s">
        <v>9</v>
      </c>
      <c r="D35" s="97"/>
      <c r="E35" s="87" t="str">
        <f>IF(ISBLANK(D35),"",IF(ISNUMBER(D35),IF(ROUND(FWW01.1._A+FWW01.2._A+FWW01.3._A+FWW01.3.1._A+FWW01.4._A+FWW01.5._A+FWW01.6._A+FWW01.7._A+FWW01.8._A+FWW01.9._A+FWW01.9.1._A+FWW01.10._A+FWW01.10.1._A+FWW01.11._A+FWW01.12._A+FWW01.13._A+FWW01.14._A+FWW01.15._A+FWW01.16._A+FWW01.17._A-FWW01.18._A,2)=0,"Weryfikacja OK","W formularzu FWW01 suma wykazanych poszczególnych składników funduszy własnych nie jest równa wartości funduszu własnego wykazanego w ostatnim wierszu tego formularza"), "Błąd w wierszu bieżącym, wartość musi być liczbą"))</f>
        <v/>
      </c>
    </row>
    <row r="36" spans="2:5" ht="15.75" thickBot="1" x14ac:dyDescent="0.3">
      <c r="B36" s="874" t="s">
        <v>235</v>
      </c>
      <c r="C36" s="875"/>
      <c r="D36" s="406"/>
    </row>
    <row r="37" spans="2:5" x14ac:dyDescent="0.25">
      <c r="B37" s="147" t="s">
        <v>1922</v>
      </c>
      <c r="C37" s="148" t="s">
        <v>236</v>
      </c>
      <c r="D37" s="270"/>
      <c r="E37" s="87" t="str">
        <f>IF(ISBLANK(D37),"",IF(ISNUMBER(D37),"Weryfikacja OK", "Błąd w wierszu bieżącym, wartość musi być liczbą"))</f>
        <v/>
      </c>
    </row>
    <row r="38" spans="2:5" x14ac:dyDescent="0.25">
      <c r="B38" s="149" t="s">
        <v>1923</v>
      </c>
      <c r="C38" s="150" t="s">
        <v>237</v>
      </c>
      <c r="D38" s="270"/>
      <c r="E38" s="87" t="str">
        <f>IF(ISBLANK(D38),"",IF(ISNUMBER(D38),"Weryfikacja OK", "Błąd w wierszu bieżącym, wartość musi być liczbą"))</f>
        <v/>
      </c>
    </row>
    <row r="39" spans="2:5" ht="15.75" thickBot="1" x14ac:dyDescent="0.3">
      <c r="B39" s="151" t="s">
        <v>1924</v>
      </c>
      <c r="C39" s="152" t="s">
        <v>238</v>
      </c>
      <c r="D39" s="725"/>
      <c r="E39" s="87" t="str">
        <f>IF(ISBLANK(D39),"",IF(ISNUMBER(D39),"Weryfikacja OK", "Błąd w wierszu bieżącym, wartość musi być liczbą"))</f>
        <v/>
      </c>
    </row>
    <row r="40" spans="2:5" ht="15.75" thickBot="1" x14ac:dyDescent="0.3">
      <c r="B40" s="153" t="s">
        <v>1925</v>
      </c>
      <c r="C40" s="154" t="s">
        <v>239</v>
      </c>
      <c r="D40" s="271"/>
      <c r="E40" s="87" t="str">
        <f>IF(ISBLANK(FWW01.22._A),"",IF(ROUND(FWW01.19._A+FWW01.20._A+FWW01.21._A-FWW01.22._A,2)=0,"Weryfikacja OK","W formularzu FWW01 suma całkowitego wymogu kapitałowego jest niezgodna z sumą poszczególnych wymogów kapitałowych wykazywanych w tym formularzu"))</f>
        <v/>
      </c>
    </row>
    <row r="41" spans="2:5" ht="15.75" thickBot="1" x14ac:dyDescent="0.3">
      <c r="B41" s="155" t="s">
        <v>1926</v>
      </c>
      <c r="C41" s="156" t="s">
        <v>240</v>
      </c>
      <c r="D41" s="272"/>
      <c r="E41" s="87" t="str">
        <f>IF(ISBLANK(FWW01.23._A),"",IF(ROUND(FWW01.22._A*20-FWW01.23._A,2)=0,"Weryfikacja OK","W formularzu fww01 suma całkowitego wymogu kapitałowego pomnożona przez 20 jest niezgodna wartością wykazywaną w polu fww01.23_A  w tym formularzu"))</f>
        <v/>
      </c>
    </row>
    <row r="42" spans="2:5" ht="15.75" thickBot="1" x14ac:dyDescent="0.3">
      <c r="B42" s="153" t="s">
        <v>1927</v>
      </c>
      <c r="C42" s="154" t="s">
        <v>241</v>
      </c>
      <c r="D42" s="273"/>
      <c r="E42" s="87" t="str">
        <f>IF(ISBLANK(D42),"",IF(ISNUMBER(D42),IF(ROUND(FWW01.24._A-FWW01.18._A/FWW01.23._A*100,2)=0,"Weryfikacja OK","W formularzu FWW01 współczynnik wypłacalności został obilczony niezgodnie z wymogami rozporządzenia MF"), "Błąd w wierszu bieżącym, wartość musi być liczbą"))</f>
        <v/>
      </c>
    </row>
    <row r="44" spans="2:5" x14ac:dyDescent="0.25">
      <c r="C44" s="2" t="s">
        <v>1885</v>
      </c>
    </row>
    <row r="45" spans="2:5" x14ac:dyDescent="0.25">
      <c r="C45" s="85" t="s">
        <v>358</v>
      </c>
      <c r="D45" s="425" t="str">
        <f>IF(D6="","",IF(ROUND(SUM(D7,D10),2)=ROUND(D6,2),"OK","Błąd sumy częściowej"))</f>
        <v/>
      </c>
    </row>
    <row r="46" spans="2:5" x14ac:dyDescent="0.25">
      <c r="C46" s="85" t="s">
        <v>359</v>
      </c>
      <c r="D46" s="425" t="str">
        <f>IF(D13="","",IF(ROUND(SUM(D14,D15, D16),2)=ROUND(D13,2),"OK","Błąd sumy częściowej"))</f>
        <v/>
      </c>
    </row>
    <row r="47" spans="2:5" x14ac:dyDescent="0.25">
      <c r="C47" s="85" t="s">
        <v>370</v>
      </c>
      <c r="D47" s="425" t="str">
        <f>IF(D35="","",IF(ROUND(SUM(D6,D13,D17,D18,D19,D20,D21,D22,D23,D24,D25,D26,D27,D28,D29,D30,D31,D32,D33,D34),2)=ROUND(D35,2),"OK","Błąd sumy częściowej"))</f>
        <v/>
      </c>
    </row>
    <row r="48" spans="2:5" x14ac:dyDescent="0.25">
      <c r="C48" s="85" t="s">
        <v>371</v>
      </c>
      <c r="D48" s="425" t="str">
        <f>IF(D40="","",IF(ROUND(SUM(D37:D39),2)=ROUND(D40,2),"OK","Błąd sumy częściowej"))</f>
        <v/>
      </c>
    </row>
    <row r="50" spans="3:4" x14ac:dyDescent="0.25">
      <c r="C50" s="15" t="s">
        <v>1908</v>
      </c>
      <c r="D50" s="425" t="str">
        <f>IF(COUNTBLANK(E6:E42)=37,"",IF(AND(COUNTIF(E6:E42,"Weryfikacja OK")=36,COUNTIF(D45:D48,"OK")=4),"Arkusz jest zwalidowany poprawnie","Arkusz jest niepoprawny"))</f>
        <v/>
      </c>
    </row>
  </sheetData>
  <sheetProtection algorithmName="SHA-512" hashValue="WeUTuTXdUud9I33Skoo+LLgHeUP5Y2DJg6k22IxN7B+p5yGKVdFXDwiMDJzMtgPuQLfC38dR5OtNtHWAaDxWhw==" saltValue="zME6oKREjfl1JX1OClhWNw==" spinCount="100000" sheet="1" formatColumns="0" formatRows="0"/>
  <mergeCells count="2">
    <mergeCell ref="B4:C5"/>
    <mergeCell ref="B36:C36"/>
  </mergeCells>
  <conditionalFormatting sqref="E40:E42">
    <cfRule type="containsText" dxfId="201" priority="4" operator="containsText" text="Weryfikacja OK">
      <formula>NOT(ISERROR(SEARCH("Weryfikacja OK",E40)))</formula>
    </cfRule>
  </conditionalFormatting>
  <conditionalFormatting sqref="C26">
    <cfRule type="containsText" dxfId="200" priority="6" operator="containsText" text="Arkusz jest zwalidowany poprawnie">
      <formula>NOT(ISERROR(SEARCH("Arkusz jest zwalidowany poprawnie",C26)))</formula>
    </cfRule>
  </conditionalFormatting>
  <conditionalFormatting sqref="E6:E35 E37:E39">
    <cfRule type="containsText" dxfId="199" priority="5" operator="containsText" text="Weryfikacja OK">
      <formula>NOT(ISERROR(SEARCH("Weryfikacja OK",E6)))</formula>
    </cfRule>
  </conditionalFormatting>
  <conditionalFormatting sqref="D45:D48">
    <cfRule type="containsText" dxfId="198" priority="2" operator="containsText" text="OK">
      <formula>NOT(ISERROR(SEARCH("OK",D45)))</formula>
    </cfRule>
  </conditionalFormatting>
  <conditionalFormatting sqref="D50">
    <cfRule type="containsText" dxfId="197" priority="1" operator="containsText" text="Arkusz jest zwalidowany poprawnie">
      <formula>NOT(ISERROR(SEARCH("Arkusz jest zwalidowany poprawnie",D50)))</formula>
    </cfRule>
  </conditionalFormatting>
  <pageMargins left="0.7" right="0.7" top="0.75" bottom="0.75" header="0.3" footer="0.3"/>
  <pageSetup paperSize="9" scale="55" orientation="portrait" r:id="rId1"/>
  <ignoredErrors>
    <ignoredError sqref="D46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66"/>
  <sheetViews>
    <sheetView topLeftCell="A34" workbookViewId="0">
      <selection activeCell="G55" sqref="G55"/>
    </sheetView>
  </sheetViews>
  <sheetFormatPr defaultRowHeight="15" x14ac:dyDescent="0.25"/>
  <cols>
    <col min="2" max="2" width="10.5703125" style="158" customWidth="1"/>
    <col min="3" max="3" width="84.5703125" style="158" customWidth="1"/>
    <col min="4" max="4" width="20.5703125" style="158" customWidth="1"/>
    <col min="5" max="5" width="20.85546875" style="158" customWidth="1"/>
    <col min="6" max="6" width="21.7109375" bestFit="1" customWidth="1"/>
    <col min="7" max="7" width="21.5703125" bestFit="1" customWidth="1"/>
  </cols>
  <sheetData>
    <row r="1" spans="2:7" ht="15.75" x14ac:dyDescent="0.25">
      <c r="B1" s="157" t="s">
        <v>0</v>
      </c>
      <c r="E1" s="2" t="s">
        <v>1659</v>
      </c>
    </row>
    <row r="2" spans="2:7" x14ac:dyDescent="0.25">
      <c r="B2" s="159" t="s">
        <v>1662</v>
      </c>
    </row>
    <row r="3" spans="2:7" ht="15.75" thickBot="1" x14ac:dyDescent="0.3"/>
    <row r="4" spans="2:7" x14ac:dyDescent="0.25">
      <c r="B4" s="876" t="s">
        <v>242</v>
      </c>
      <c r="C4" s="877"/>
      <c r="D4" s="160" t="s">
        <v>243</v>
      </c>
      <c r="E4" s="161" t="s">
        <v>244</v>
      </c>
      <c r="F4" s="274" t="s">
        <v>394</v>
      </c>
      <c r="G4" s="274" t="s">
        <v>395</v>
      </c>
    </row>
    <row r="5" spans="2:7" ht="15.75" thickBot="1" x14ac:dyDescent="0.3">
      <c r="B5" s="878"/>
      <c r="C5" s="879"/>
      <c r="D5" s="162" t="s">
        <v>112</v>
      </c>
      <c r="E5" s="163" t="s">
        <v>113</v>
      </c>
    </row>
    <row r="6" spans="2:7" x14ac:dyDescent="0.25">
      <c r="B6" s="164" t="s">
        <v>245</v>
      </c>
      <c r="C6" s="165" t="s">
        <v>246</v>
      </c>
      <c r="D6" s="251"/>
      <c r="E6" s="252"/>
      <c r="F6" s="275" t="str">
        <f>IF(ISBLANK(D6),"",IF(ISNUMBER(D6),IF(ROUND(D6-D7-D8-D9-D13-D14-D15,2)=0,"Weryfikacja OK","W formularzu WK01 suma aktywów o wadze ryzyka 0% jest niezgodna z sumą poszczególnych składników tych aktywów wykazywanych w tym formularzu"),"Wartość w kolumnie A musi być liczbą"))</f>
        <v/>
      </c>
      <c r="G6" s="275" t="str">
        <f>IF(ISBLANK(E6),"",IF(ISNUMBER(E6),IF(ROUND(E6-E7-E8-E9-E13-E14-E15,2)=0,"Weryfikacja OK","W formularzu WK01 suma aktywów o wadze ryzyka 0% jest niezgodna z sumą poszczególnych składników tych aktywów wykazywanych w tym formularzu"),"Wartość w kolumnie A musi być liczbą"))</f>
        <v/>
      </c>
    </row>
    <row r="7" spans="2:7" x14ac:dyDescent="0.25">
      <c r="B7" s="149" t="s">
        <v>247</v>
      </c>
      <c r="C7" s="166" t="s">
        <v>248</v>
      </c>
      <c r="D7" s="259"/>
      <c r="E7" s="260"/>
      <c r="F7" s="275" t="str">
        <f>IF(ISBLANK(D7),"",IF(ISNUMBER(D7),"Weryfikacja OK","Wartość w kolumnie A musi być liczbą"))</f>
        <v/>
      </c>
      <c r="G7" s="275" t="str">
        <f>IF(ISBLANK(E7),"",IF(ISNUMBER(E7),"Weryfikacja OK","Wartość w kolumnie A musi być liczbą"))</f>
        <v/>
      </c>
    </row>
    <row r="8" spans="2:7" x14ac:dyDescent="0.25">
      <c r="B8" s="149" t="s">
        <v>249</v>
      </c>
      <c r="C8" s="166" t="s">
        <v>250</v>
      </c>
      <c r="D8" s="259"/>
      <c r="E8" s="260"/>
      <c r="F8" s="275" t="str">
        <f>IF(ISBLANK(D8),"",IF(ISNUMBER(D8),"Weryfikacja OK","Wartość w kolumnie A musi być liczbą"))</f>
        <v/>
      </c>
      <c r="G8" s="275" t="str">
        <f>IF(ISBLANK(E8),"",IF(ISNUMBER(E8),"Weryfikacja OK","Wartość w kolumnie A musi być liczbą"))</f>
        <v/>
      </c>
    </row>
    <row r="9" spans="2:7" x14ac:dyDescent="0.25">
      <c r="B9" s="149" t="s">
        <v>251</v>
      </c>
      <c r="C9" s="166" t="s">
        <v>252</v>
      </c>
      <c r="D9" s="259"/>
      <c r="E9" s="260"/>
      <c r="F9" s="275" t="str">
        <f>IF(ISBLANK(D9),"",IF(ISNUMBER(D9),IF(ROUND(D9-D10-D11-D12,2)=0,"Weryfikacja OK","W formularzu WK01 suma Należności od podmiotów klasy II, III i IV o wadze ryzyka 0% jest niezgodna z sumą poszczególnych składników tych aktywów wykazywanych w tym formularzu"),"Wartość w kolumnie A musi być liczbą"))</f>
        <v/>
      </c>
      <c r="G9" s="275" t="str">
        <f>IF(ISBLANK(E9),"",IF(ISNUMBER(E9),IF(ROUND(E9-E10-E11-E12,2)=0,"Weryfikacja OK","W formularzu WK01 suma Należności od podmiotów klasy II, III i IV o wadze ryzyka 0% jest niezgodna z sumą poszczególnych składników tych aktywów wykazywanych w tym formularzu"),"Wartość w kolumnie A musi być liczbą"))</f>
        <v/>
      </c>
    </row>
    <row r="10" spans="2:7" x14ac:dyDescent="0.25">
      <c r="B10" s="149" t="s">
        <v>253</v>
      </c>
      <c r="C10" s="166" t="s">
        <v>254</v>
      </c>
      <c r="D10" s="259"/>
      <c r="E10" s="260"/>
      <c r="F10" s="275" t="str">
        <f t="shared" ref="F10:G15" si="0">IF(ISBLANK(D10),"",IF(ISNUMBER(D10),"Weryfikacja OK","Wartość w kolumnie A musi być liczbą"))</f>
        <v/>
      </c>
      <c r="G10" s="275" t="str">
        <f t="shared" si="0"/>
        <v/>
      </c>
    </row>
    <row r="11" spans="2:7" x14ac:dyDescent="0.25">
      <c r="B11" s="149" t="s">
        <v>255</v>
      </c>
      <c r="C11" s="166" t="s">
        <v>256</v>
      </c>
      <c r="D11" s="259"/>
      <c r="E11" s="260"/>
      <c r="F11" s="275" t="str">
        <f t="shared" si="0"/>
        <v/>
      </c>
      <c r="G11" s="275" t="str">
        <f t="shared" si="0"/>
        <v/>
      </c>
    </row>
    <row r="12" spans="2:7" x14ac:dyDescent="0.25">
      <c r="B12" s="149" t="s">
        <v>257</v>
      </c>
      <c r="C12" s="166" t="s">
        <v>1663</v>
      </c>
      <c r="D12" s="259"/>
      <c r="E12" s="260"/>
      <c r="F12" s="275" t="str">
        <f t="shared" si="0"/>
        <v/>
      </c>
      <c r="G12" s="275" t="str">
        <f t="shared" si="0"/>
        <v/>
      </c>
    </row>
    <row r="13" spans="2:7" x14ac:dyDescent="0.25">
      <c r="B13" s="149" t="s">
        <v>258</v>
      </c>
      <c r="C13" s="166" t="s">
        <v>259</v>
      </c>
      <c r="D13" s="259"/>
      <c r="E13" s="260"/>
      <c r="F13" s="275" t="str">
        <f t="shared" si="0"/>
        <v/>
      </c>
      <c r="G13" s="275" t="str">
        <f t="shared" si="0"/>
        <v/>
      </c>
    </row>
    <row r="14" spans="2:7" ht="30" x14ac:dyDescent="0.25">
      <c r="B14" s="151" t="s">
        <v>260</v>
      </c>
      <c r="C14" s="168" t="s">
        <v>261</v>
      </c>
      <c r="D14" s="253"/>
      <c r="E14" s="254"/>
      <c r="F14" s="275" t="str">
        <f t="shared" si="0"/>
        <v/>
      </c>
      <c r="G14" s="275" t="str">
        <f t="shared" si="0"/>
        <v/>
      </c>
    </row>
    <row r="15" spans="2:7" ht="15.75" thickBot="1" x14ac:dyDescent="0.3">
      <c r="B15" s="151" t="s">
        <v>262</v>
      </c>
      <c r="C15" s="169" t="s">
        <v>1687</v>
      </c>
      <c r="D15" s="261"/>
      <c r="E15" s="262"/>
      <c r="F15" s="275" t="str">
        <f t="shared" si="0"/>
        <v/>
      </c>
      <c r="G15" s="275" t="str">
        <f t="shared" si="0"/>
        <v/>
      </c>
    </row>
    <row r="16" spans="2:7" x14ac:dyDescent="0.25">
      <c r="B16" s="170" t="s">
        <v>263</v>
      </c>
      <c r="C16" s="165" t="s">
        <v>264</v>
      </c>
      <c r="D16" s="251"/>
      <c r="E16" s="252"/>
      <c r="F16" s="275" t="str">
        <f>IF(ISBLANK(D16),"",IF(ISNUMBER(D16),IF(ROUND(D16-D17-D18-D19-D20-D21-D22-D23-D24,2)=0,"Weryfikacja OK","W formularzu WK01 suma aktywów o wadze ryzyka 20% jest niezgodna z sumą poszczególnych składników tych aktywów wykazywanych w tym formularzu"),"Wartość w kolumnie A musi być liczbą"))</f>
        <v/>
      </c>
      <c r="G16" s="275" t="str">
        <f>IF(ISBLANK(E16),"",IF(ISNUMBER(E16),IF(ROUND(E16-E17-E18-E19-E20-E21-E22-E23-E24,2)=0,"Weryfikacja OK","W formularzu WK01 suma aktywów o wadze ryzyka 20% jest niezgodna z sumą poszczególnych składników tych aktywów wykazywanych w tym formularzu"),"Wartość w kolumnie A musi być liczbą"))</f>
        <v/>
      </c>
    </row>
    <row r="17" spans="2:7" x14ac:dyDescent="0.25">
      <c r="B17" s="149" t="s">
        <v>265</v>
      </c>
      <c r="C17" s="166" t="s">
        <v>266</v>
      </c>
      <c r="D17" s="259"/>
      <c r="E17" s="260"/>
      <c r="F17" s="275" t="str">
        <f t="shared" ref="F17:G24" si="1">IF(ISBLANK(D17),"",IF(ISNUMBER(D17),"Weryfikacja OK","Wartość w kolumnie A musi być liczbą"))</f>
        <v/>
      </c>
      <c r="G17" s="275" t="str">
        <f t="shared" si="1"/>
        <v/>
      </c>
    </row>
    <row r="18" spans="2:7" x14ac:dyDescent="0.25">
      <c r="B18" s="149" t="s">
        <v>267</v>
      </c>
      <c r="C18" s="167" t="s">
        <v>268</v>
      </c>
      <c r="D18" s="259"/>
      <c r="E18" s="260"/>
      <c r="F18" s="275" t="str">
        <f t="shared" si="1"/>
        <v/>
      </c>
      <c r="G18" s="275" t="str">
        <f t="shared" si="1"/>
        <v/>
      </c>
    </row>
    <row r="19" spans="2:7" x14ac:dyDescent="0.25">
      <c r="B19" s="149" t="s">
        <v>269</v>
      </c>
      <c r="C19" s="166" t="s">
        <v>270</v>
      </c>
      <c r="D19" s="259"/>
      <c r="E19" s="260"/>
      <c r="F19" s="275" t="str">
        <f t="shared" si="1"/>
        <v/>
      </c>
      <c r="G19" s="275" t="str">
        <f t="shared" si="1"/>
        <v/>
      </c>
    </row>
    <row r="20" spans="2:7" ht="45" x14ac:dyDescent="0.25">
      <c r="B20" s="149" t="s">
        <v>271</v>
      </c>
      <c r="C20" s="168" t="s">
        <v>1664</v>
      </c>
      <c r="D20" s="259"/>
      <c r="E20" s="260"/>
      <c r="F20" s="275" t="str">
        <f t="shared" si="1"/>
        <v/>
      </c>
      <c r="G20" s="275" t="str">
        <f t="shared" si="1"/>
        <v/>
      </c>
    </row>
    <row r="21" spans="2:7" ht="30" x14ac:dyDescent="0.25">
      <c r="B21" s="149" t="s">
        <v>272</v>
      </c>
      <c r="C21" s="166" t="s">
        <v>273</v>
      </c>
      <c r="D21" s="259"/>
      <c r="E21" s="260"/>
      <c r="F21" s="275" t="str">
        <f t="shared" si="1"/>
        <v/>
      </c>
      <c r="G21" s="275" t="str">
        <f t="shared" si="1"/>
        <v/>
      </c>
    </row>
    <row r="22" spans="2:7" ht="30" x14ac:dyDescent="0.25">
      <c r="B22" s="149" t="s">
        <v>274</v>
      </c>
      <c r="C22" s="166" t="s">
        <v>275</v>
      </c>
      <c r="D22" s="253"/>
      <c r="E22" s="254"/>
      <c r="F22" s="275" t="str">
        <f t="shared" si="1"/>
        <v/>
      </c>
      <c r="G22" s="275" t="str">
        <f t="shared" si="1"/>
        <v/>
      </c>
    </row>
    <row r="23" spans="2:7" ht="60" x14ac:dyDescent="0.25">
      <c r="B23" s="149" t="s">
        <v>276</v>
      </c>
      <c r="C23" s="166" t="s">
        <v>277</v>
      </c>
      <c r="D23" s="253"/>
      <c r="E23" s="254"/>
      <c r="F23" s="275" t="str">
        <f t="shared" si="1"/>
        <v/>
      </c>
      <c r="G23" s="275" t="str">
        <f t="shared" si="1"/>
        <v/>
      </c>
    </row>
    <row r="24" spans="2:7" ht="45.75" thickBot="1" x14ac:dyDescent="0.3">
      <c r="B24" s="149" t="s">
        <v>278</v>
      </c>
      <c r="C24" s="166" t="s">
        <v>1665</v>
      </c>
      <c r="D24" s="253"/>
      <c r="E24" s="254"/>
      <c r="F24" s="275" t="str">
        <f t="shared" si="1"/>
        <v/>
      </c>
      <c r="G24" s="275" t="str">
        <f t="shared" si="1"/>
        <v/>
      </c>
    </row>
    <row r="25" spans="2:7" x14ac:dyDescent="0.25">
      <c r="B25" s="170" t="s">
        <v>279</v>
      </c>
      <c r="C25" s="165" t="s">
        <v>1673</v>
      </c>
      <c r="D25" s="251"/>
      <c r="E25" s="252"/>
      <c r="F25" s="275" t="str">
        <f>IF(ISBLANK(D25),"",IF(ISNUMBER(D25),IF(ROUND(D25-D26-D27,2)=0,"Weryfikacja OK","W formularzu WK01 suma aktywów o wadze ryzyka 50% jest niezgodna z sumą poszczególnych składników tych aktywów wykazywanych w tym formularzu"),"Wartość w kolumnie A musi być liczbą"))</f>
        <v/>
      </c>
      <c r="G25" s="275" t="str">
        <f>IF(ISBLANK(E25),"",IF(ISNUMBER(E25),IF(ROUND(E25-E26-E27,2)=0,"Weryfikacja OK","W formularzu WK01 suma aktywów o wadze ryzyka 50% jest niezgodna z sumą poszczególnych składników tych aktywów wykazywanych w tym formularzu"),"Wartość w kolumnie A musi być liczbą"))</f>
        <v/>
      </c>
    </row>
    <row r="26" spans="2:7" ht="30" x14ac:dyDescent="0.25">
      <c r="B26" s="155" t="s">
        <v>1944</v>
      </c>
      <c r="C26" s="171" t="s">
        <v>280</v>
      </c>
      <c r="D26" s="261"/>
      <c r="E26" s="262"/>
      <c r="F26" s="275" t="str">
        <f>IF(ISBLANK(D26),"",IF(ISNUMBER(D26),"Weryfikacja OK","Wartość w kolumnie A musi być liczbą"))</f>
        <v/>
      </c>
      <c r="G26" s="275" t="str">
        <f>IF(ISBLANK(E26),"",IF(ISNUMBER(E26),"Weryfikacja OK","Wartość w kolumnie A musi być liczbą"))</f>
        <v/>
      </c>
    </row>
    <row r="27" spans="2:7" ht="60.75" thickBot="1" x14ac:dyDescent="0.3">
      <c r="B27" s="155" t="s">
        <v>1943</v>
      </c>
      <c r="C27" s="166" t="s">
        <v>1666</v>
      </c>
      <c r="D27" s="253"/>
      <c r="E27" s="254"/>
      <c r="F27" s="275" t="str">
        <f>IF(ISBLANK(D27),"",IF(ISNUMBER(D27),"Weryfikacja OK","Wartość w kolumnie A musi być liczbą"))</f>
        <v/>
      </c>
      <c r="G27" s="275" t="str">
        <f>IF(ISBLANK(E27),"",IF(ISNUMBER(E27),"Weryfikacja OK","Wartość w kolumnie A musi być liczbą"))</f>
        <v/>
      </c>
    </row>
    <row r="28" spans="2:7" x14ac:dyDescent="0.25">
      <c r="B28" s="170" t="s">
        <v>281</v>
      </c>
      <c r="C28" s="165" t="s">
        <v>282</v>
      </c>
      <c r="D28" s="251"/>
      <c r="E28" s="252"/>
      <c r="F28" s="275" t="str">
        <f>IF(ISBLANK(D28),"",IF(ISNUMBER(D28),IF(ROUND(D28-D29-D30-D31-D32-D33,2)=0,"Weryfikacja OK","W formularzu WK01 suma aktywów o wadze ryzyka 100% jest niezgodna z sumą poszczególnych składników tych aktywów wykazywanych w tym formularzu"),"Wartosć musi być liczbą"))</f>
        <v/>
      </c>
      <c r="G28" s="275" t="str">
        <f>IF(ISBLANK(E28),"",IF(ISNUMBER(E28),IF(ROUND(E28-E29-E30-E31-E32-E33,2)=0,"Weryfikacja OK","W formularzu WK01 suma aktywów o wadze ryzyka 100% jest niezgodna z sumą poszczególnych składników tych aktywów wykazywanych w tym formularzu"),"Wartosć musi być liczbą"))</f>
        <v/>
      </c>
    </row>
    <row r="29" spans="2:7" x14ac:dyDescent="0.25">
      <c r="B29" s="149" t="s">
        <v>283</v>
      </c>
      <c r="C29" s="166" t="s">
        <v>1667</v>
      </c>
      <c r="D29" s="259"/>
      <c r="E29" s="260"/>
      <c r="F29" s="275" t="str">
        <f t="shared" ref="F29:G33" si="2">IF(ISBLANK(D29),"",IF(ISNUMBER(D29),"Weryfikacja OK","Wartość w kolumnie A musi być liczbą"))</f>
        <v/>
      </c>
      <c r="G29" s="275" t="str">
        <f t="shared" si="2"/>
        <v/>
      </c>
    </row>
    <row r="30" spans="2:7" ht="60" x14ac:dyDescent="0.25">
      <c r="B30" s="149" t="s">
        <v>284</v>
      </c>
      <c r="C30" s="166" t="s">
        <v>1668</v>
      </c>
      <c r="D30" s="259"/>
      <c r="E30" s="260"/>
      <c r="F30" s="275" t="str">
        <f t="shared" si="2"/>
        <v/>
      </c>
      <c r="G30" s="275" t="str">
        <f t="shared" si="2"/>
        <v/>
      </c>
    </row>
    <row r="31" spans="2:7" ht="30" x14ac:dyDescent="0.25">
      <c r="B31" s="149" t="s">
        <v>285</v>
      </c>
      <c r="C31" s="166" t="s">
        <v>1669</v>
      </c>
      <c r="D31" s="259"/>
      <c r="E31" s="260"/>
      <c r="F31" s="275" t="str">
        <f t="shared" si="2"/>
        <v/>
      </c>
      <c r="G31" s="275" t="str">
        <f t="shared" si="2"/>
        <v/>
      </c>
    </row>
    <row r="32" spans="2:7" ht="75" x14ac:dyDescent="0.25">
      <c r="B32" s="149" t="s">
        <v>286</v>
      </c>
      <c r="C32" s="168" t="s">
        <v>1670</v>
      </c>
      <c r="D32" s="253"/>
      <c r="E32" s="254"/>
      <c r="F32" s="275" t="str">
        <f t="shared" si="2"/>
        <v/>
      </c>
      <c r="G32" s="275" t="str">
        <f t="shared" si="2"/>
        <v/>
      </c>
    </row>
    <row r="33" spans="2:7" ht="15.75" thickBot="1" x14ac:dyDescent="0.3">
      <c r="B33" s="149" t="s">
        <v>287</v>
      </c>
      <c r="C33" s="513" t="s">
        <v>1671</v>
      </c>
      <c r="D33" s="255"/>
      <c r="E33" s="256"/>
      <c r="F33" s="275" t="str">
        <f t="shared" si="2"/>
        <v/>
      </c>
      <c r="G33" s="275" t="str">
        <f t="shared" si="2"/>
        <v/>
      </c>
    </row>
    <row r="34" spans="2:7" x14ac:dyDescent="0.25">
      <c r="B34" s="173" t="s">
        <v>288</v>
      </c>
      <c r="C34" s="174" t="s">
        <v>289</v>
      </c>
      <c r="D34" s="261"/>
      <c r="E34" s="263"/>
      <c r="F34" s="275" t="str">
        <f>IF(ISBLANK(D34),"",IF(ISNUMBER(D34),IF(ROUND(D34-D35,2)=0,"Weryfikacja OK","W formularzu WK01 suma aktywów o wadze ryzyka 150% jest niezgodna z sumą poszczególnych składników tych aktywów wykazywanych w tym formularzu"),"Wartosć musi być liczbą"))</f>
        <v/>
      </c>
      <c r="G34" s="275" t="str">
        <f>IF(ISBLANK(E34),"",IF(ISNUMBER(E34),IF(ROUND(E34-E35,2)=0,"Weryfikacja OK","W formularzu WK01 suma aktywów o wadze ryzyka 150% jest niezgodna z sumą poszczególnych składników tych aktywów wykazywanych w tym formularzu"),"Wartosć musi być liczbą"))</f>
        <v/>
      </c>
    </row>
    <row r="35" spans="2:7" ht="15.75" thickBot="1" x14ac:dyDescent="0.3">
      <c r="B35" s="151" t="s">
        <v>1942</v>
      </c>
      <c r="C35" s="175" t="s">
        <v>290</v>
      </c>
      <c r="D35" s="255"/>
      <c r="E35" s="264"/>
      <c r="F35" s="275" t="str">
        <f>IF(ISBLANK(D35),"",IF(ISNUMBER(D35),"Weryfikacja OK","Wartość w kolumnie A musi być liczbą"))</f>
        <v/>
      </c>
      <c r="G35" s="275" t="str">
        <f>IF(ISBLANK(E35),"",IF(ISNUMBER(E35),"Weryfikacja OK","Wartość w kolumnie A musi być liczbą"))</f>
        <v/>
      </c>
    </row>
    <row r="36" spans="2:7" ht="15.75" thickBot="1" x14ac:dyDescent="0.3">
      <c r="B36" s="153" t="s">
        <v>291</v>
      </c>
      <c r="C36" s="176" t="s">
        <v>292</v>
      </c>
      <c r="D36" s="265"/>
      <c r="E36" s="266"/>
      <c r="F36" s="275" t="str">
        <f>IF(ISBLANK(D36),"",IF(ISNUMBER(D36),IF(ROUND(D6+D16+D25+D28+D34-D36,2)=0,"Weryfikacja OK","W formularzu WK01 wartość aktywów jest niezgodna z sumą poszczególnych składników aktywów wykazywanych w tym formularzu"),"Wartosć musi być liczbą"))</f>
        <v/>
      </c>
      <c r="G36" s="275" t="str">
        <f>IF(ISBLANK(E36),"",IF(ISNUMBER(E36),IF(ROUND(E6+E16+E25+E28+E34-E36,2)=0,"Weryfikacja OK","W formularzu WK01 wartość aktywów jest niezgodna z sumą poszczególnych składników aktywów wykazywanych w tym formularzu"),"Wartosć musi być liczbą"))</f>
        <v/>
      </c>
    </row>
    <row r="37" spans="2:7" ht="15.75" thickBot="1" x14ac:dyDescent="0.3">
      <c r="B37" s="876" t="s">
        <v>293</v>
      </c>
      <c r="C37" s="880"/>
      <c r="D37" s="407" t="s">
        <v>86</v>
      </c>
      <c r="E37" s="408" t="s">
        <v>294</v>
      </c>
      <c r="F37" s="275"/>
      <c r="G37" s="275"/>
    </row>
    <row r="38" spans="2:7" ht="15.75" thickBot="1" x14ac:dyDescent="0.3">
      <c r="B38" s="881" t="s">
        <v>295</v>
      </c>
      <c r="C38" s="882"/>
      <c r="D38" s="409" t="s">
        <v>112</v>
      </c>
      <c r="E38" s="410" t="s">
        <v>113</v>
      </c>
      <c r="F38" s="275"/>
      <c r="G38" s="275"/>
    </row>
    <row r="39" spans="2:7" x14ac:dyDescent="0.25">
      <c r="B39" s="170" t="s">
        <v>296</v>
      </c>
      <c r="C39" s="177" t="s">
        <v>297</v>
      </c>
      <c r="D39" s="305"/>
      <c r="E39" s="304"/>
      <c r="F39" s="275" t="str">
        <f>IF(ISBLANK(D39),"",IF(ISNUMBER(D39),IF(ROUND(D39-D40,2)=0,"Weryfikacja OK","W formularzu WK01 waga ryzyka 0% jest niezgodna z sumą poszczególnych składników tych aktywów wykazywanych w tym formularzu"),"Wartosć musi być liczbą"))</f>
        <v/>
      </c>
      <c r="G39" s="275" t="str">
        <f>IF(ISBLANK(E39),"",IF(ISNUMBER(E39),IF(ROUND(E39-E40,2)=0,"Weryfikacja OK","W formularzu WK01 waga ryzyka 0% jest niezgodna z sumą poszczególnych składników tych aktywów wykazywanych w tym formularzu"),"Wartosć musi być liczbą"))</f>
        <v/>
      </c>
    </row>
    <row r="40" spans="2:7" ht="45.75" thickBot="1" x14ac:dyDescent="0.3">
      <c r="B40" s="151" t="s">
        <v>298</v>
      </c>
      <c r="C40" s="168" t="s">
        <v>299</v>
      </c>
      <c r="D40" s="253"/>
      <c r="E40" s="254"/>
      <c r="F40" s="275" t="str">
        <f>IF(ISBLANK(D40),"",IF(ISNUMBER(D40),"Weryfikacja OK","Wartość w kolumnie A musi być liczbą"))</f>
        <v/>
      </c>
      <c r="G40" s="275" t="str">
        <f>IF(ISBLANK(E40),"",IF(ISNUMBER(E40),"Weryfikacja OK","Wartość w kolumnie A musi być liczbą"))</f>
        <v/>
      </c>
    </row>
    <row r="41" spans="2:7" x14ac:dyDescent="0.25">
      <c r="B41" s="170" t="s">
        <v>300</v>
      </c>
      <c r="C41" s="177" t="s">
        <v>301</v>
      </c>
      <c r="D41" s="251"/>
      <c r="E41" s="252"/>
      <c r="F41" s="275" t="str">
        <f>IF(ISBLANK(D41),"",IF(ISNUMBER(D41),IF(ROUND(D41-D42,2)=0,"Weryfikacja OK","W formularzu WK01 waga ryzyka 50% jest niezgodna z sumą poszczególnych składników tych aktywów wykazywanych w tym formularzu"),"Wartosć musi być liczbą"))</f>
        <v/>
      </c>
      <c r="G41" s="275" t="str">
        <f>IF(ISBLANK(E41),"",IF(ISNUMBER(E41),IF(ROUND(E41-E42,2)=0,"Weryfikacja OK","W formularzu WK01 waga ryzyka 50% jest niezgodna z sumą poszczególnych składników tych aktywów wykazywanych w tym formularzu"),"Wartosć musi być liczbą"))</f>
        <v/>
      </c>
    </row>
    <row r="42" spans="2:7" ht="30.75" thickBot="1" x14ac:dyDescent="0.3">
      <c r="B42" s="151" t="s">
        <v>1941</v>
      </c>
      <c r="C42" s="168" t="s">
        <v>302</v>
      </c>
      <c r="D42" s="253"/>
      <c r="E42" s="254"/>
      <c r="F42" s="275" t="str">
        <f>IF(ISBLANK(D42),"",IF(ISNUMBER(D42),"Weryfikacja OK","Wartość w kolumnie A musi być liczbą"))</f>
        <v/>
      </c>
      <c r="G42" s="275" t="str">
        <f>IF(ISBLANK(E42),"",IF(ISNUMBER(E42),"Weryfikacja OK","Wartość w kolumnie A musi być liczbą"))</f>
        <v/>
      </c>
    </row>
    <row r="43" spans="2:7" x14ac:dyDescent="0.25">
      <c r="B43" s="170" t="s">
        <v>303</v>
      </c>
      <c r="C43" s="178" t="s">
        <v>304</v>
      </c>
      <c r="D43" s="251"/>
      <c r="E43" s="252"/>
      <c r="F43" s="275" t="str">
        <f>IF(ISBLANK(D43),"",IF(ISNUMBER(D43),IF(ROUND(D43-D44,2)=0,"Weryfikacja OK","W formularzu WK01 waga ryzyka 100% jest niezgodna z sumą poszczególnych składników tych aktywów wykazywanych w tym formularzu"),"Wartosć musi być liczbą"))</f>
        <v/>
      </c>
      <c r="G43" s="275" t="str">
        <f>IF(ISBLANK(E43),"",IF(ISNUMBER(E43),IF(ROUND(E43-E44,2)=0,"Weryfikacja OK","W formularzu WK01 waga ryzyka 100% jest niezgodna z sumą poszczególnych składników tych aktywów wykazywanych w tym formularzu"),"Wartosć musi być liczbą"))</f>
        <v/>
      </c>
    </row>
    <row r="44" spans="2:7" ht="15.75" thickBot="1" x14ac:dyDescent="0.3">
      <c r="B44" s="179" t="s">
        <v>305</v>
      </c>
      <c r="C44" s="172" t="s">
        <v>306</v>
      </c>
      <c r="D44" s="255"/>
      <c r="E44" s="256"/>
      <c r="F44" s="275" t="str">
        <f>IF(ISBLANK(D44),"",IF(ISNUMBER(D44),"Weryfikacja OK","Wartość w kolumnie A musi być liczbą"))</f>
        <v/>
      </c>
      <c r="G44" s="275" t="str">
        <f>IF(ISBLANK(E44),"",IF(ISNUMBER(E44),"Weryfikacja OK","Wartość w kolumnie A musi być liczbą"))</f>
        <v/>
      </c>
    </row>
    <row r="45" spans="2:7" ht="15.75" thickBot="1" x14ac:dyDescent="0.3">
      <c r="B45" s="153" t="s">
        <v>307</v>
      </c>
      <c r="C45" s="180" t="s">
        <v>308</v>
      </c>
      <c r="D45" s="257"/>
      <c r="E45" s="258"/>
      <c r="F45" s="275" t="str">
        <f>IF(ISBLANK(D45),"",IF(ISNUMBER(D45),IF(ROUND(D39+D41+D43-D45,2)=0,"Weryfikacja OK","W formularzu WK01 wartość aktywów jest niezgodna z sumą poszczególnych składników aktywów wykazywanych w tym formularzu"),"Wartosć musi być liczbą"))</f>
        <v/>
      </c>
      <c r="G45" s="275" t="str">
        <f>IF(ISBLANK(E45),"",IF(ISNUMBER(E45),IF(ROUND(E39+E41+E43-E45,2)=0,"Weryfikacja OK","W formularzu WK01 wartość aktywów jest niezgodna z sumą poszczególnych składników aktywów wykazywanych w tym formularzu"),"Wartosć musi być liczbą"))</f>
        <v/>
      </c>
    </row>
    <row r="46" spans="2:7" ht="15.75" thickBot="1" x14ac:dyDescent="0.3">
      <c r="B46" s="881" t="s">
        <v>309</v>
      </c>
      <c r="C46" s="882"/>
      <c r="D46" s="411" t="s">
        <v>294</v>
      </c>
      <c r="E46" s="412" t="s">
        <v>244</v>
      </c>
      <c r="F46" s="275"/>
      <c r="G46" s="275"/>
    </row>
    <row r="47" spans="2:7" x14ac:dyDescent="0.25">
      <c r="B47" s="147" t="s">
        <v>310</v>
      </c>
      <c r="C47" s="181" t="s">
        <v>311</v>
      </c>
      <c r="D47" s="247"/>
      <c r="E47" s="247"/>
      <c r="F47" s="275" t="str">
        <f>IF(ISBLANK(D47),"",IF(ISNUMBER(D47),"Weryfikacja OK","Wartość w kolumnie A musi być liczbą"))</f>
        <v/>
      </c>
      <c r="G47" s="275" t="str">
        <f>IF(ISBLANK(E47),"",IF(ISNUMBER(E47),"Weryfikacja OK","Wartość w kolumnie A musi być liczbą"))</f>
        <v/>
      </c>
    </row>
    <row r="48" spans="2:7" x14ac:dyDescent="0.25">
      <c r="B48" s="147" t="s">
        <v>312</v>
      </c>
      <c r="C48" s="182" t="s">
        <v>313</v>
      </c>
      <c r="D48" s="248"/>
      <c r="E48" s="248"/>
      <c r="F48" s="275" t="str">
        <f t="shared" ref="F48:G51" si="3">IF(ISBLANK(D48),"",IF(ISNUMBER(D48),"Weryfikacja OK","Wartość w kolumnie A musi być liczbą"))</f>
        <v/>
      </c>
      <c r="G48" s="275" t="str">
        <f t="shared" si="3"/>
        <v/>
      </c>
    </row>
    <row r="49" spans="2:7" x14ac:dyDescent="0.25">
      <c r="B49" s="149" t="s">
        <v>314</v>
      </c>
      <c r="C49" s="171" t="s">
        <v>1672</v>
      </c>
      <c r="D49" s="248"/>
      <c r="E49" s="248"/>
      <c r="F49" s="275" t="str">
        <f t="shared" si="3"/>
        <v/>
      </c>
      <c r="G49" s="275" t="str">
        <f t="shared" si="3"/>
        <v/>
      </c>
    </row>
    <row r="50" spans="2:7" x14ac:dyDescent="0.25">
      <c r="B50" s="149" t="s">
        <v>315</v>
      </c>
      <c r="C50" s="181" t="s">
        <v>316</v>
      </c>
      <c r="D50" s="247"/>
      <c r="E50" s="247"/>
      <c r="F50" s="275" t="str">
        <f t="shared" si="3"/>
        <v/>
      </c>
      <c r="G50" s="275" t="str">
        <f t="shared" si="3"/>
        <v/>
      </c>
    </row>
    <row r="51" spans="2:7" ht="15.75" thickBot="1" x14ac:dyDescent="0.3">
      <c r="B51" s="155" t="s">
        <v>317</v>
      </c>
      <c r="C51" s="183" t="s">
        <v>318</v>
      </c>
      <c r="D51" s="249"/>
      <c r="E51" s="249"/>
      <c r="F51" s="275" t="str">
        <f t="shared" si="3"/>
        <v/>
      </c>
      <c r="G51" s="275" t="str">
        <f t="shared" si="3"/>
        <v/>
      </c>
    </row>
    <row r="52" spans="2:7" ht="15.75" thickBot="1" x14ac:dyDescent="0.3">
      <c r="B52" s="153" t="s">
        <v>319</v>
      </c>
      <c r="C52" s="184" t="s">
        <v>320</v>
      </c>
      <c r="D52" s="250"/>
      <c r="E52" s="246"/>
      <c r="F52" s="275" t="str">
        <f>IF(ISBLANK(D52),"",IF(ISNUMBER(D52),IF(ROUND(D52-E45,2)=0,"Weryfikacja OK","W formularzu WK01 wartość ekwiwalentu bilansowego sumy zobowiązań pozabilansowych ważonych ryzykiem produktu jest niezgodna z wartością ekwiwalentu bilansowego ważonego ryzykiem w tym formularzu"),"Wartosć musi być liczbą"))</f>
        <v/>
      </c>
      <c r="G52" s="275" t="str">
        <f>IF(ISBLANK(E52),"",IF(ISNUMBER(E52),"Weryfikacja OK","Wartość w kolumnie B musi być liczbą"))</f>
        <v/>
      </c>
    </row>
    <row r="53" spans="2:7" ht="15.75" thickBot="1" x14ac:dyDescent="0.3">
      <c r="B53" s="874" t="s">
        <v>321</v>
      </c>
      <c r="C53" s="883"/>
      <c r="D53" s="413"/>
      <c r="E53" s="712" t="s">
        <v>1</v>
      </c>
      <c r="F53" s="275"/>
      <c r="G53" s="275"/>
    </row>
    <row r="54" spans="2:7" ht="15.75" thickBot="1" x14ac:dyDescent="0.3">
      <c r="B54" s="153" t="s">
        <v>322</v>
      </c>
      <c r="C54" s="184" t="s">
        <v>323</v>
      </c>
      <c r="D54" s="413"/>
      <c r="E54" s="246"/>
      <c r="F54" s="275" t="str">
        <f>IF(ISBLANK(E54),"",IF(ISNUMBER(E54),IF(ROUND(E54-E52-E36,2)=0,"Weryfikacja OK","W formularzu WK01 suma aktywów i zobowiązań pozabilansowych ważonych ryzykiem jest niezgodna z sumą poszczególnych składników w tym formularzu"),"Wartosć musi być liczbą"))</f>
        <v/>
      </c>
      <c r="G54" s="275" t="str">
        <f>IF(ISBLANK(E54),"",IF(ROUND(E54*5%-E55,2)=0,"Weryfikacja OK","W formularzu WK01 wartość wymogu kapitałowego z tytułu ryzyka kredytowego jest różna od 5% sumy zobowiązań pozabilansowych i aktywów ważonych ryzykiem wykazywanych w tym formularzu"))</f>
        <v/>
      </c>
    </row>
    <row r="55" spans="2:7" ht="15.75" thickBot="1" x14ac:dyDescent="0.3">
      <c r="B55" s="153" t="s">
        <v>324</v>
      </c>
      <c r="C55" s="184" t="s">
        <v>236</v>
      </c>
      <c r="D55" s="413"/>
      <c r="E55" s="377"/>
      <c r="F55" s="275" t="str">
        <f>IF(ISBLANK(D52),"",IF(ISNUMBER(D52),IF(ROUND(D52-E45,2)=0,"Weryfikacja OK","W formularzu WK01 wartość ekwiwalentu bilansowego sumy zobowiązań pozabilansowych ważonych ryzykiem produktu jest niezgodna z wartością ekwiwalentu bilansowego ważonego ryzykiem w tym formularzu"),"Wartosć musi być liczbą"))</f>
        <v/>
      </c>
      <c r="G55" s="275"/>
    </row>
    <row r="56" spans="2:7" x14ac:dyDescent="0.25">
      <c r="G56" s="275" t="str">
        <f>IF(ISBLANK(E54),"",IF(ROUND(E54*5%-E55,2)=0,"Weryfikacja OK","W formularzu WK01 wartość wymogu kapitałowego z tytułu ryzyka kredytowego jest różna od 5% sumy zobowiązań pozabilansowych i aktywów ważonych ryzykiem wykazywanych w tym formularzu"))</f>
        <v/>
      </c>
    </row>
    <row r="57" spans="2:7" x14ac:dyDescent="0.25">
      <c r="G57" s="275"/>
    </row>
    <row r="58" spans="2:7" x14ac:dyDescent="0.25">
      <c r="C58" s="276" t="str">
        <f>IF(COUNTBLANK(F6:G66)=122,"",IF(COUNTIF(F6:G66,"Weryfikacja OK")=100,"Arkusz jest zwalidowany poprawnie","Arkusz jest niepoprawny"))</f>
        <v/>
      </c>
    </row>
    <row r="59" spans="2:7" x14ac:dyDescent="0.25">
      <c r="E59" s="158" t="s">
        <v>396</v>
      </c>
      <c r="F59" s="275" t="str">
        <f>IF(AND(ISBLANK(E6), ISBLANK(D6)),"",IF(AND(ROUND(E6-D6*0%,2)&gt;=0,ROUND(E6-D6*0%,2)&lt;=0.01),"Weryfikacja OK","W formularzu WK01 wielkość ważona aktywów o wadze ryzyka 0% jest niezgodna z iloczynem wartości nominalnej tych aktywów i dpowiedniej wagi ryzyka"))</f>
        <v/>
      </c>
    </row>
    <row r="60" spans="2:7" x14ac:dyDescent="0.25">
      <c r="E60" s="158" t="s">
        <v>397</v>
      </c>
      <c r="F60" s="275" t="str">
        <f>IF(AND(ISBLANK(E16), ISBLANK(D16)),"",IF(AND(ROUND(E16-D16*20%,2)&gt;=0,ROUND(E16-D16*20%,2)&lt;=0.01),"Weryfikacja OK","W formularzu WK01 wielkość ważona aktywów o wadze ryzyka 20% jest niezgodna z iloczynem wartości nominalnej tych aktywów i dpowiedniej wagi ryzyka"))</f>
        <v/>
      </c>
    </row>
    <row r="61" spans="2:7" x14ac:dyDescent="0.25">
      <c r="E61" s="158" t="s">
        <v>398</v>
      </c>
      <c r="F61" s="275" t="str">
        <f>IF(AND(ISBLANK(E25), ISBLANK(D25)),"",IF(AND(ROUND(E25-D25*50%,2)&gt;=0,ROUND(E25-D25*50%,2)&lt;=0.01),"Weryfikacja OK","W formularzu WK01 wielkość ważona aktywów o wadze ryzyka 50% jest niezgodna z iloczynem wartości nominalnej tych aktywów i dpowiedniej wagi ryzyka"))</f>
        <v/>
      </c>
    </row>
    <row r="62" spans="2:7" x14ac:dyDescent="0.25">
      <c r="E62" s="158" t="s">
        <v>399</v>
      </c>
      <c r="F62" s="275" t="str">
        <f>IF(AND(ISBLANK(E28), ISBLANK(D28)),"",IF(AND(ROUND(E28-D28*100%,2)&gt;=0,ROUND(E28-D28*100%,2)&lt;=0.01),"Weryfikacja OK","W formularzu WK01 wielkość ważona aktywów o wadze ryzyka 100% jest niezgodna z iloczynem wartości nominalnej tych aktywów i dpowiedniej wagi ryzyka"))</f>
        <v/>
      </c>
    </row>
    <row r="63" spans="2:7" x14ac:dyDescent="0.25">
      <c r="E63" s="158" t="s">
        <v>400</v>
      </c>
      <c r="F63" s="275" t="str">
        <f>IF(AND(ISBLANK(E34), ISBLANK(D34)),"",IF(AND(ROUND(E34-D34*150%,2)&gt;=0,ROUND(E34-D34*150%,2)&lt;=0.01),"Weryfikacja OK","W formularzu WK01 wielkość ważona aktywów o wadze ryzyka 150% jest niezgodna z iloczynem wartości nominalnej tych aktywów i dpowiedniej wagi ryzyka"))</f>
        <v/>
      </c>
    </row>
    <row r="64" spans="2:7" x14ac:dyDescent="0.25">
      <c r="E64" s="158" t="s">
        <v>401</v>
      </c>
      <c r="F64" s="275" t="str">
        <f>IF(AND(ISBLANK(E39),ISBLANK(D39)),"",IF(AND(ROUND(E39-D39*0%,2)&gt;=0,ROUND(E39-D39*0%,2)&lt;=0.01),"Weryfikacja OK","W formularzu WK01 wielkość ekwiwalentu zobowiązań pozabilansowych o ryzyku produktu 0% jest niezgodna z iloczynem wartości nominalnej tych zobowiązań i odpowiedniej wagi produktu"))</f>
        <v/>
      </c>
    </row>
    <row r="65" spans="5:6" x14ac:dyDescent="0.25">
      <c r="E65" s="158" t="s">
        <v>402</v>
      </c>
      <c r="F65" s="275" t="str">
        <f>IF(AND(ISBLANK(E41),ISBLANK(D41)),"",IF(AND(ROUND(E41-D41*50%,2)&gt;=0,ROUND(E41-D41*50%,2)&lt;=0.01),"Weryfikacja OK","W formularzu WK01 wielkość ekwiwalentu zobowiązań pozabilansowych o ryzyku produktu 50% jest niezgodna z iloczynem wartości nominalnej tych zobowiązań i odpowiedniej wagi produktu"))</f>
        <v/>
      </c>
    </row>
    <row r="66" spans="5:6" x14ac:dyDescent="0.25">
      <c r="E66" s="158" t="s">
        <v>403</v>
      </c>
      <c r="F66" s="275" t="str">
        <f>IF(AND(ISBLANK(E6),ISBLANK(D6)),"",IF(AND(ROUND(E43-D43*100%,2)&gt;=0,ROUND(E43-D43*100%,2)&lt;=0.01),"Weryfikacja OK","W formularzu WK01 wielkość ekwiwalentu zobowiązań pozabilansowych o ryzyku produktu 100% jest niezgodna z iloczynem wartości nominalnej tych zobowiązań i odpowiedniej wagi produktu"))</f>
        <v/>
      </c>
    </row>
  </sheetData>
  <sheetProtection algorithmName="SHA-512" hashValue="R+WL34J1serKvSF89C0isONtI15CEV71jSPC+/9tr664J3mjdnzfrzbZ6EcNNHyfqmoAjXTqPatL+8/FYW49Eg==" saltValue="m/tQOhjAH/3SSNlVvIAnng==" spinCount="100000" sheet="1" formatColumns="0" formatRows="0"/>
  <mergeCells count="5">
    <mergeCell ref="B4:C5"/>
    <mergeCell ref="B37:C37"/>
    <mergeCell ref="B38:C38"/>
    <mergeCell ref="B46:C46"/>
    <mergeCell ref="B53:C53"/>
  </mergeCells>
  <conditionalFormatting sqref="G56:G57">
    <cfRule type="containsText" dxfId="196" priority="5" operator="containsText" text="Weryfikacja OK">
      <formula>NOT(ISERROR(SEARCH("Weryfikacja OK",G56)))</formula>
    </cfRule>
  </conditionalFormatting>
  <conditionalFormatting sqref="F56:F58">
    <cfRule type="containsText" dxfId="195" priority="4" operator="containsText" text="Weryfikacja OK">
      <formula>NOT(ISERROR(SEARCH("Weryfikacja OK",F56)))</formula>
    </cfRule>
  </conditionalFormatting>
  <conditionalFormatting sqref="C58">
    <cfRule type="cellIs" dxfId="194" priority="3" operator="equal">
      <formula>"Arkusz jest zwalidowany poprawnie"</formula>
    </cfRule>
  </conditionalFormatting>
  <conditionalFormatting sqref="F6:G55">
    <cfRule type="containsText" dxfId="193" priority="2" operator="containsText" text="Weryfikacja OK">
      <formula>NOT(ISERROR(SEARCH("Weryfikacja OK",F6)))</formula>
    </cfRule>
  </conditionalFormatting>
  <conditionalFormatting sqref="F59:F66">
    <cfRule type="containsText" dxfId="192" priority="1" operator="containsText" text="Weryfikacja OK">
      <formula>NOT(ISERROR(SEARCH("Weryfikacja OK",F59)))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>
      <selection activeCell="D7" sqref="D7:I7"/>
    </sheetView>
  </sheetViews>
  <sheetFormatPr defaultRowHeight="15" x14ac:dyDescent="0.25"/>
  <cols>
    <col min="1" max="1" width="9.140625" style="185"/>
    <col min="2" max="2" width="8.85546875" style="186" customWidth="1"/>
    <col min="3" max="3" width="17.7109375" style="186" customWidth="1"/>
    <col min="4" max="4" width="14.5703125" style="186" customWidth="1"/>
    <col min="5" max="6" width="13.42578125" style="186" customWidth="1"/>
    <col min="7" max="7" width="15.28515625" style="186" customWidth="1"/>
    <col min="8" max="8" width="12.85546875" style="186" customWidth="1"/>
    <col min="9" max="9" width="13.42578125" style="186" customWidth="1"/>
    <col min="10" max="10" width="16.42578125" customWidth="1"/>
  </cols>
  <sheetData>
    <row r="1" spans="2:10" ht="15.75" x14ac:dyDescent="0.25">
      <c r="B1" s="157" t="s">
        <v>0</v>
      </c>
      <c r="H1" s="2" t="s">
        <v>1659</v>
      </c>
    </row>
    <row r="2" spans="2:10" x14ac:dyDescent="0.25">
      <c r="B2" s="159" t="s">
        <v>1674</v>
      </c>
      <c r="C2" s="159"/>
    </row>
    <row r="3" spans="2:10" ht="15.75" thickBot="1" x14ac:dyDescent="0.3"/>
    <row r="4" spans="2:10" x14ac:dyDescent="0.25">
      <c r="B4" s="884"/>
      <c r="C4" s="885"/>
      <c r="D4" s="890" t="s">
        <v>325</v>
      </c>
      <c r="E4" s="891"/>
      <c r="F4" s="892" t="s">
        <v>326</v>
      </c>
      <c r="G4" s="893"/>
      <c r="H4" s="894"/>
      <c r="I4" s="895" t="s">
        <v>327</v>
      </c>
    </row>
    <row r="5" spans="2:10" ht="30.75" thickBot="1" x14ac:dyDescent="0.3">
      <c r="B5" s="886"/>
      <c r="C5" s="887"/>
      <c r="D5" s="187" t="s">
        <v>328</v>
      </c>
      <c r="E5" s="188" t="s">
        <v>329</v>
      </c>
      <c r="F5" s="189" t="s">
        <v>330</v>
      </c>
      <c r="G5" s="190" t="s">
        <v>331</v>
      </c>
      <c r="H5" s="191" t="s">
        <v>332</v>
      </c>
      <c r="I5" s="896"/>
    </row>
    <row r="6" spans="2:10" ht="15.75" thickBot="1" x14ac:dyDescent="0.3">
      <c r="B6" s="888"/>
      <c r="C6" s="889"/>
      <c r="D6" s="192" t="s">
        <v>112</v>
      </c>
      <c r="E6" s="193" t="s">
        <v>113</v>
      </c>
      <c r="F6" s="192" t="s">
        <v>114</v>
      </c>
      <c r="G6" s="194" t="s">
        <v>115</v>
      </c>
      <c r="H6" s="195" t="s">
        <v>120</v>
      </c>
      <c r="I6" s="196" t="s">
        <v>116</v>
      </c>
    </row>
    <row r="7" spans="2:10" x14ac:dyDescent="0.25">
      <c r="B7" s="170" t="s">
        <v>333</v>
      </c>
      <c r="C7" s="197" t="s">
        <v>32</v>
      </c>
      <c r="D7" s="226"/>
      <c r="E7" s="227"/>
      <c r="F7" s="226"/>
      <c r="G7" s="228"/>
      <c r="H7" s="229"/>
      <c r="I7" s="230"/>
      <c r="J7" s="275" t="str">
        <f>IF(COUNTBLANK(D7:I7)=6,"",IF(COUNTBLANK(D7:I7)=0,"Weryfikacja OK","Należy wypełnić wszystkie kolumny w bieżącym wierszu"))</f>
        <v/>
      </c>
    </row>
    <row r="8" spans="2:10" x14ac:dyDescent="0.25">
      <c r="B8" s="149" t="s">
        <v>334</v>
      </c>
      <c r="C8" s="198" t="s">
        <v>33</v>
      </c>
      <c r="D8" s="231"/>
      <c r="E8" s="232"/>
      <c r="F8" s="231"/>
      <c r="G8" s="233"/>
      <c r="H8" s="234"/>
      <c r="I8" s="235"/>
      <c r="J8" s="275" t="str">
        <f>IF(COUNTBLANK(D8:I8)=6,"",IF(COUNTBLANK(D8:I8)=0,"Weryfikacja OK","Należy wypełnić wszystkie kolumny w bieżącym wierszu"))</f>
        <v/>
      </c>
    </row>
    <row r="9" spans="2:10" x14ac:dyDescent="0.25">
      <c r="B9" s="149" t="s">
        <v>335</v>
      </c>
      <c r="C9" s="198" t="s">
        <v>34</v>
      </c>
      <c r="D9" s="231"/>
      <c r="E9" s="232"/>
      <c r="F9" s="231"/>
      <c r="G9" s="233"/>
      <c r="H9" s="234"/>
      <c r="I9" s="235"/>
      <c r="J9" s="275" t="str">
        <f>IF(COUNTBLANK(D9:I9)=6,"",IF(COUNTBLANK(D9:I9)=0,"Weryfikacja OK","Należy wypełnić wszystkie kolumny w bieżącym wierszu"))</f>
        <v/>
      </c>
    </row>
    <row r="10" spans="2:10" ht="15.75" thickBot="1" x14ac:dyDescent="0.3">
      <c r="B10" s="155" t="s">
        <v>336</v>
      </c>
      <c r="C10" s="199" t="s">
        <v>111</v>
      </c>
      <c r="D10" s="236"/>
      <c r="E10" s="237"/>
      <c r="F10" s="236"/>
      <c r="G10" s="238"/>
      <c r="H10" s="239"/>
      <c r="I10" s="240"/>
      <c r="J10" s="275" t="str">
        <f>IF(COUNTBLANK(D10:I10)=6,"",IF(COUNTBLANK(D10:I10)=0,"Weryfikacja OK","Należy wypełnić wszystkie kolumny w bieżącym wierszu"))</f>
        <v/>
      </c>
    </row>
    <row r="11" spans="2:10" ht="15.75" thickBot="1" x14ac:dyDescent="0.3">
      <c r="B11" s="153" t="s">
        <v>337</v>
      </c>
      <c r="C11" s="200" t="s">
        <v>73</v>
      </c>
      <c r="D11" s="241"/>
      <c r="E11" s="242"/>
      <c r="F11" s="241"/>
      <c r="G11" s="243"/>
      <c r="H11" s="244"/>
      <c r="I11" s="245"/>
      <c r="J11" s="275" t="str">
        <f>IF(COUNTBLANK(D11:I11)=6,"",IF(COUNTBLANK(D11:I11)=0,"Weryfikacja OK","Należy wypełnić wszystkie kolumny w bieżącym wierszu"))</f>
        <v/>
      </c>
    </row>
    <row r="13" spans="2:10" x14ac:dyDescent="0.25">
      <c r="C13" s="278" t="s">
        <v>406</v>
      </c>
      <c r="D13" s="279" t="str">
        <f>IF(COUNTBLANK(D7:D11)=5,"",IF(COUNTBLANK(D7:D11)=0,IF(ROUND(SUM(D7:D10)-D11,2)=0,"OK","W formularzu WK02 suma wartości wykazywanych w kolumnie A jest niezgodna w podsumowaniem tej kolumny w ostatnim wierszu"),"W trakcie wprowadzania"))</f>
        <v/>
      </c>
      <c r="E13" s="279" t="str">
        <f>IF(COUNTBLANK(E7:E11)=5,"",IF(COUNTBLANK(E7:E11)=0,IF(ROUND(SUM(E7:E10)-E11,2)=0,"OK","W formularzu WK02 suma wartości wykazywanych w kolumnie B jest niezgodna w podsumowaniem tej kolumny w ostatnim wierszu"),"W trakcie wprowadzania"))</f>
        <v/>
      </c>
      <c r="F13" s="279" t="str">
        <f>IF(COUNTBLANK(F7:F11)=5,"",IF(COUNTBLANK(F7:F11)=0,IF(ROUND(SUM(F7:F10)-F11,2)=0,"OK","W formularzu WK02 suma wartości wykazywanych w kolumnie C jest niezgodna w podsumowaniem tej kolumny w ostatnim wierszu"),"W trakcie wprowadzania"))</f>
        <v/>
      </c>
      <c r="G13" s="279" t="str">
        <f>IF(COUNTBLANK(G7:G11)=5,"",IF(COUNTBLANK(G7:G11)=0,IF(ROUND(SUM(G7:G10)-G11,2)=0,"OK","W formularzu WK02 suma wartości wykazywanych w kolumnie D jest niezgodna w podsumowaniem tej kolumny w ostatnim wierszu"),"W trakcie wprowadzania"))</f>
        <v/>
      </c>
      <c r="H13" s="279" t="str">
        <f>IF(COUNTBLANK(H7:H11)=5,"",IF(COUNTBLANK(H7:H11)=0,IF(ROUND(SUM(H7:H10)-H11,2)=0,"OK","W formularzu WK02 suma wartości wykazywanych w kolumnie E jest niezgodna w podsumowaniem tej kolumny w ostatnim wierszu"),"W trakcie wprowadzania"))</f>
        <v/>
      </c>
      <c r="I13" s="279" t="str">
        <f>IF(COUNTBLANK(I7:I11)=5,"",IF(COUNTBLANK(I7:I11)=0,IF(ROUND(SUM(I7:I10)-I11,2)=0,"OK","W formularzu WK02 suma wartości wykazywanych w kolumnie F jest niezgodna w podsumowaniem tej kolumny w ostatnim wierszu"),"W trakcie wprowadzania"))</f>
        <v/>
      </c>
    </row>
    <row r="14" spans="2:10" x14ac:dyDescent="0.25">
      <c r="C14" s="445" t="str">
        <f>IF(COUNTBLANK(D13:I13)=6,"",IF(COUNTIFS(D13:I13,"OK")=6,"Arkusz jest zwalidowany poprawnie","Arkusz jest niepoprawny"))</f>
        <v/>
      </c>
      <c r="D14" s="445"/>
      <c r="E14" s="445"/>
      <c r="F14" s="445"/>
      <c r="G14" s="445"/>
      <c r="H14" s="445"/>
      <c r="I14" s="445"/>
    </row>
  </sheetData>
  <sheetProtection algorithmName="SHA-512" hashValue="KkrhC41OzoeyO4W8wakt2SIHv2veyntptSfYAgSTDsaxuUyw6YdH2gvhPyZBxMSRnv/Kuv7ZsAgVsieR2DkNFQ==" saltValue="hkw7Q8W5fJFb3YcWPgx/SQ==" spinCount="100000" sheet="1" formatColumns="0" formatRows="0"/>
  <mergeCells count="4">
    <mergeCell ref="B4:C6"/>
    <mergeCell ref="D4:E4"/>
    <mergeCell ref="F4:H4"/>
    <mergeCell ref="I4:I5"/>
  </mergeCells>
  <conditionalFormatting sqref="J7:J11">
    <cfRule type="containsText" dxfId="191" priority="3" operator="containsText" text="Weryfikacja OK">
      <formula>NOT(ISERROR(SEARCH("Weryfikacja OK",J7)))</formula>
    </cfRule>
  </conditionalFormatting>
  <conditionalFormatting sqref="D13:I13">
    <cfRule type="containsText" dxfId="190" priority="2" operator="containsText" text="OK">
      <formula>NOT(ISERROR(SEARCH("OK",D13)))</formula>
    </cfRule>
  </conditionalFormatting>
  <conditionalFormatting sqref="C14">
    <cfRule type="containsText" dxfId="189" priority="1" operator="containsText" text="Arkusz jest zwalidowany poprawnie">
      <formula>NOT(ISERROR(SEARCH("Arkusz jest zwalidowany poprawnie",C14)))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6A069EE6B160B49A8508E8172A0DE3B" ma:contentTypeVersion="1" ma:contentTypeDescription="Utwórz nowy dokument." ma:contentTypeScope="" ma:versionID="640d1af2b21a1ba8378f804ad222ec14">
  <xsd:schema xmlns:xsd="http://www.w3.org/2001/XMLSchema" xmlns:xs="http://www.w3.org/2001/XMLSchema" xmlns:p="http://schemas.microsoft.com/office/2006/metadata/properties" xmlns:ns2="53d33061-f69f-499e-819a-75b9f5561a46" targetNamespace="http://schemas.microsoft.com/office/2006/metadata/properties" ma:root="true" ma:fieldsID="010736786a90f8bb164fd35dff5f9b86" ns2:_="">
    <xsd:import namespace="53d33061-f69f-499e-819a-75b9f5561a46"/>
    <xsd:element name="properties">
      <xsd:complexType>
        <xsd:sequence>
          <xsd:element name="documentManagement">
            <xsd:complexType>
              <xsd:all>
                <xsd:element ref="ns2:etykieta_x0020_informacyjn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d33061-f69f-499e-819a-75b9f5561a46" elementFormDefault="qualified">
    <xsd:import namespace="http://schemas.microsoft.com/office/2006/documentManagement/types"/>
    <xsd:import namespace="http://schemas.microsoft.com/office/infopath/2007/PartnerControls"/>
    <xsd:element name="etykieta_x0020_informacyjna" ma:index="8" nillable="true" ma:displayName="etykieta informacyjna" ma:default="Kasa Krajowa" ma:description="proszę wybrać z czym związany jest dokument" ma:internalName="etykieta_x0020_informacyjna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asa Krajowa"/>
                    <xsd:enumeration value="SKOK Stefczyka"/>
                    <xsd:enumeration value="SKOK Chmielewskiego"/>
                    <xsd:enumeration value="SKOK Jaworzno"/>
                    <xsd:enumeration value="SKOK Wspólnota"/>
                    <xsd:enumeration value="SKOK Piast"/>
                    <xsd:enumeration value="SKOK Wielkopolska"/>
                    <xsd:enumeration value="SKOK Twoja"/>
                    <xsd:enumeration value="SKOK Unii Lubelskiej"/>
                    <xsd:enumeration value="SKOK Wołomin"/>
                    <xsd:enumeration value="SKOK Rafineria"/>
                    <xsd:enumeration value="SKOK Wybrzeże"/>
                    <xsd:enumeration value="SKOK Nike"/>
                    <xsd:enumeration value="SKOK Centrum"/>
                    <xsd:enumeration value="SKOK Wyszyńskiego"/>
                    <xsd:enumeration value="SKOK Zachodniopomorska"/>
                    <xsd:enumeration value="SKOK Ziemi Rybnickiej"/>
                    <xsd:enumeration value="SKOK Kujawiak"/>
                    <xsd:enumeration value="SKOK Krakowska"/>
                    <xsd:enumeration value="SKOK Polska"/>
                    <xsd:enumeration value="SKOK Kwiatkowskiego"/>
                    <xsd:enumeration value="SKOK Śląsk"/>
                    <xsd:enumeration value="SKOK Powstańców śl."/>
                    <xsd:enumeration value="SKOK Jowisz"/>
                    <xsd:enumeration value="SKOK Świdnik"/>
                    <xsd:enumeration value="SKOK Boże Dary"/>
                    <xsd:enumeration value="SKOK Arka"/>
                    <xsd:enumeration value="SKOK Kozienice"/>
                    <xsd:enumeration value="SKOK Skarbiec"/>
                    <xsd:enumeration value="SKOK Wisła"/>
                    <xsd:enumeration value="SKOK Bieszczadzka"/>
                    <xsd:enumeration value="SKOK Szopienice"/>
                    <xsd:enumeration value="SKOK Adamskiego"/>
                    <xsd:enumeration value="SKOK Powszechna"/>
                    <xsd:enumeration value="SKOK Regionalna"/>
                    <xsd:enumeration value="SKOK Blachnickiego"/>
                    <xsd:enumeration value="SKOK Poznaniak"/>
                    <xsd:enumeration value="SKOK Jadwigi"/>
                    <xsd:enumeration value="SKOK Małopolska"/>
                    <xsd:enumeration value="SKOK Rzeszowska"/>
                    <xsd:enumeration value="SKOK Beskidy"/>
                    <xsd:enumeration value="SKOK Mysłowice"/>
                    <xsd:enumeration value="SKOK Lubuska"/>
                    <xsd:enumeration value="SKOK w Kostrzynie"/>
                    <xsd:enumeration value="SKOK Bogdanka"/>
                    <xsd:enumeration value="SKOK Bełchatów"/>
                    <xsd:enumeration value="SKOK Dezamet"/>
                    <xsd:enumeration value="SKOK HPR"/>
                    <xsd:enumeration value="SKOK Profit"/>
                    <xsd:enumeration value="SKOK Stilon"/>
                    <xsd:enumeration value="SKOK Świętokrzyska"/>
                  </xsd:restriction>
                </xsd:simple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tykieta_x0020_informacyjna xmlns="53d33061-f69f-499e-819a-75b9f5561a46">
      <Value>Kasa Krajowa</Value>
    </etykieta_x0020_informacyjna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E2F31F6-0379-43E4-9D48-9C5154E317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3d33061-f69f-499e-819a-75b9f5561a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D717E13-381E-4185-96A5-0C45FFE4F67F}">
  <ds:schemaRefs>
    <ds:schemaRef ds:uri="http://schemas.microsoft.com/office/2006/metadata/properties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http://purl.org/dc/elements/1.1/"/>
    <ds:schemaRef ds:uri="http://www.w3.org/XML/1998/namespace"/>
    <ds:schemaRef ds:uri="53d33061-f69f-499e-819a-75b9f5561a46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3BB7960A-9BF2-4485-8229-22BA318F602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51</vt:i4>
      </vt:variant>
      <vt:variant>
        <vt:lpstr>Zakresy nazwane</vt:lpstr>
      </vt:variant>
      <vt:variant>
        <vt:i4>4504</vt:i4>
      </vt:variant>
    </vt:vector>
  </HeadingPairs>
  <TitlesOfParts>
    <vt:vector size="4555" baseType="lpstr">
      <vt:lpstr>Reguły walidacyjne</vt:lpstr>
      <vt:lpstr>ZESTAWIENIE FORMULARZY</vt:lpstr>
      <vt:lpstr>DO02</vt:lpstr>
      <vt:lpstr>BA02</vt:lpstr>
      <vt:lpstr>BP02</vt:lpstr>
      <vt:lpstr>RZS02</vt:lpstr>
      <vt:lpstr>FWW01</vt:lpstr>
      <vt:lpstr>WK01</vt:lpstr>
      <vt:lpstr>WK02</vt:lpstr>
      <vt:lpstr>WK03</vt:lpstr>
      <vt:lpstr>GAP01</vt:lpstr>
      <vt:lpstr>AF01</vt:lpstr>
      <vt:lpstr>AF02</vt:lpstr>
      <vt:lpstr>AF03</vt:lpstr>
      <vt:lpstr>AF04</vt:lpstr>
      <vt:lpstr>AF05</vt:lpstr>
      <vt:lpstr>RMK01</vt:lpstr>
      <vt:lpstr>PA01</vt:lpstr>
      <vt:lpstr>ZF02</vt:lpstr>
      <vt:lpstr>RE01</vt:lpstr>
      <vt:lpstr>RMK02</vt:lpstr>
      <vt:lpstr>NLOK02</vt:lpstr>
      <vt:lpstr>DPW03</vt:lpstr>
      <vt:lpstr>NKIP01</vt:lpstr>
      <vt:lpstr>NKIP02</vt:lpstr>
      <vt:lpstr>NKIP03</vt:lpstr>
      <vt:lpstr>NKIP04</vt:lpstr>
      <vt:lpstr>NKIP05</vt:lpstr>
      <vt:lpstr>NKIP08</vt:lpstr>
      <vt:lpstr>NKIP09</vt:lpstr>
      <vt:lpstr>NKIP10</vt:lpstr>
      <vt:lpstr>NKIP11</vt:lpstr>
      <vt:lpstr>NWTZ01</vt:lpstr>
      <vt:lpstr>NWTZ02</vt:lpstr>
      <vt:lpstr>RSP01</vt:lpstr>
      <vt:lpstr>RSP02</vt:lpstr>
      <vt:lpstr>RSP03</vt:lpstr>
      <vt:lpstr>RSP04</vt:lpstr>
      <vt:lpstr>RSP05</vt:lpstr>
      <vt:lpstr>ZF01</vt:lpstr>
      <vt:lpstr>ZF03</vt:lpstr>
      <vt:lpstr>ZF04</vt:lpstr>
      <vt:lpstr>PO01</vt:lpstr>
      <vt:lpstr>PO02</vt:lpstr>
      <vt:lpstr>KO01</vt:lpstr>
      <vt:lpstr>PIK10</vt:lpstr>
      <vt:lpstr>PIK11</vt:lpstr>
      <vt:lpstr>IK02A</vt:lpstr>
      <vt:lpstr>PLK02</vt:lpstr>
      <vt:lpstr>RPL02</vt:lpstr>
      <vt:lpstr>RO01</vt:lpstr>
      <vt:lpstr>AF01.1._A</vt:lpstr>
      <vt:lpstr>AF01.1.1._A</vt:lpstr>
      <vt:lpstr>AF01.1.2._A</vt:lpstr>
      <vt:lpstr>AF01.1.3._A</vt:lpstr>
      <vt:lpstr>AF01.1.4._A</vt:lpstr>
      <vt:lpstr>AF01.2._A</vt:lpstr>
      <vt:lpstr>AF01.2.1._A</vt:lpstr>
      <vt:lpstr>AF01.2.2._A</vt:lpstr>
      <vt:lpstr>AF01.2.3._A</vt:lpstr>
      <vt:lpstr>AF01.3._A</vt:lpstr>
      <vt:lpstr>AF01.3.1._A</vt:lpstr>
      <vt:lpstr>AF01.3.2._A</vt:lpstr>
      <vt:lpstr>AF01.3.3._A</vt:lpstr>
      <vt:lpstr>AF01.3.4._A</vt:lpstr>
      <vt:lpstr>AF01.3.5._A</vt:lpstr>
      <vt:lpstr>AF01.3.6._A</vt:lpstr>
      <vt:lpstr>AF01.3.7._A</vt:lpstr>
      <vt:lpstr>AF01.4._A</vt:lpstr>
      <vt:lpstr>AF02.1._A</vt:lpstr>
      <vt:lpstr>AF02.1._B</vt:lpstr>
      <vt:lpstr>AF02.1.1._A</vt:lpstr>
      <vt:lpstr>AF02.1.1._B</vt:lpstr>
      <vt:lpstr>AF02.1.2._A</vt:lpstr>
      <vt:lpstr>AF02.1.2._B</vt:lpstr>
      <vt:lpstr>AF02.1.3._A</vt:lpstr>
      <vt:lpstr>AF02.1.3._B</vt:lpstr>
      <vt:lpstr>AF02.1.4._A</vt:lpstr>
      <vt:lpstr>AF02.1.4._B</vt:lpstr>
      <vt:lpstr>AF02.2._A</vt:lpstr>
      <vt:lpstr>AF02.2._B</vt:lpstr>
      <vt:lpstr>AF02.2.1._A</vt:lpstr>
      <vt:lpstr>AF02.2.1._B</vt:lpstr>
      <vt:lpstr>AF02.2.2._A</vt:lpstr>
      <vt:lpstr>AF02.2.2._B</vt:lpstr>
      <vt:lpstr>AF02.2.3._A</vt:lpstr>
      <vt:lpstr>AF02.2.3._B</vt:lpstr>
      <vt:lpstr>AF02.3._A</vt:lpstr>
      <vt:lpstr>AF02.3._B</vt:lpstr>
      <vt:lpstr>AF02.3.1._A</vt:lpstr>
      <vt:lpstr>AF02.3.1._B</vt:lpstr>
      <vt:lpstr>AF02.3.2._A</vt:lpstr>
      <vt:lpstr>AF02.3.2._B</vt:lpstr>
      <vt:lpstr>AF02.3.3._A</vt:lpstr>
      <vt:lpstr>AF02.3.3._B</vt:lpstr>
      <vt:lpstr>AF02.3.4._A</vt:lpstr>
      <vt:lpstr>AF02.3.4._B</vt:lpstr>
      <vt:lpstr>AF02.3.5._A</vt:lpstr>
      <vt:lpstr>AF02.3.5._B</vt:lpstr>
      <vt:lpstr>AF02.3.6._A</vt:lpstr>
      <vt:lpstr>AF02.3.6._B</vt:lpstr>
      <vt:lpstr>AF02.3.7._A</vt:lpstr>
      <vt:lpstr>AF02.3.7._B</vt:lpstr>
      <vt:lpstr>AF02.4._A</vt:lpstr>
      <vt:lpstr>AF02.4._B</vt:lpstr>
      <vt:lpstr>AF03.1._A</vt:lpstr>
      <vt:lpstr>AF03.1._B</vt:lpstr>
      <vt:lpstr>AF03.1._C</vt:lpstr>
      <vt:lpstr>AF03.1._D</vt:lpstr>
      <vt:lpstr>AF03.1._E</vt:lpstr>
      <vt:lpstr>AF03.1.1._A</vt:lpstr>
      <vt:lpstr>AF03.1.1._B</vt:lpstr>
      <vt:lpstr>AF03.1.1._C</vt:lpstr>
      <vt:lpstr>AF03.1.1._D</vt:lpstr>
      <vt:lpstr>AF03.1.1._E</vt:lpstr>
      <vt:lpstr>AF03.1.2._A</vt:lpstr>
      <vt:lpstr>AF03.1.2._B</vt:lpstr>
      <vt:lpstr>AF03.1.2._C</vt:lpstr>
      <vt:lpstr>AF03.1.2._D</vt:lpstr>
      <vt:lpstr>AF03.1.2._E</vt:lpstr>
      <vt:lpstr>AF03.1.3._A</vt:lpstr>
      <vt:lpstr>AF03.1.3._B</vt:lpstr>
      <vt:lpstr>AF03.1.3._C</vt:lpstr>
      <vt:lpstr>AF03.1.3._D</vt:lpstr>
      <vt:lpstr>AF03.1.3._E</vt:lpstr>
      <vt:lpstr>AF03.1.4._A</vt:lpstr>
      <vt:lpstr>AF03.1.4._B</vt:lpstr>
      <vt:lpstr>AF03.1.4._C</vt:lpstr>
      <vt:lpstr>AF03.1.4._D</vt:lpstr>
      <vt:lpstr>AF03.1.4._E</vt:lpstr>
      <vt:lpstr>AF03.2._A</vt:lpstr>
      <vt:lpstr>AF03.2._B</vt:lpstr>
      <vt:lpstr>AF03.2._C</vt:lpstr>
      <vt:lpstr>AF03.2._D</vt:lpstr>
      <vt:lpstr>AF03.2._E</vt:lpstr>
      <vt:lpstr>AF03.2.1._A</vt:lpstr>
      <vt:lpstr>AF03.2.1._B</vt:lpstr>
      <vt:lpstr>AF03.2.1._C</vt:lpstr>
      <vt:lpstr>AF03.2.1._D</vt:lpstr>
      <vt:lpstr>AF03.2.1._E</vt:lpstr>
      <vt:lpstr>AF03.2.2._A</vt:lpstr>
      <vt:lpstr>AF03.2.2._B</vt:lpstr>
      <vt:lpstr>AF03.2.2._C</vt:lpstr>
      <vt:lpstr>AF03.2.2._D</vt:lpstr>
      <vt:lpstr>AF03.2.2._E</vt:lpstr>
      <vt:lpstr>AF03.2.3._A</vt:lpstr>
      <vt:lpstr>AF03.2.3._B</vt:lpstr>
      <vt:lpstr>AF03.2.3._C</vt:lpstr>
      <vt:lpstr>AF03.2.3._D</vt:lpstr>
      <vt:lpstr>AF03.2.3._E</vt:lpstr>
      <vt:lpstr>AF03.3._A</vt:lpstr>
      <vt:lpstr>AF03.3._B</vt:lpstr>
      <vt:lpstr>AF03.3._C</vt:lpstr>
      <vt:lpstr>AF03.3._D</vt:lpstr>
      <vt:lpstr>AF03.3._E</vt:lpstr>
      <vt:lpstr>AF03.3.1._A</vt:lpstr>
      <vt:lpstr>AF03.3.1._B</vt:lpstr>
      <vt:lpstr>AF03.3.1._C</vt:lpstr>
      <vt:lpstr>AF03.3.1._D</vt:lpstr>
      <vt:lpstr>AF03.3.1._E</vt:lpstr>
      <vt:lpstr>AF03.3.2._A</vt:lpstr>
      <vt:lpstr>AF03.3.2._B</vt:lpstr>
      <vt:lpstr>AF03.3.2._C</vt:lpstr>
      <vt:lpstr>AF03.3.2._D</vt:lpstr>
      <vt:lpstr>AF03.3.2._E</vt:lpstr>
      <vt:lpstr>AF03.3.3._A</vt:lpstr>
      <vt:lpstr>AF03.3.3._B</vt:lpstr>
      <vt:lpstr>AF03.3.3._C</vt:lpstr>
      <vt:lpstr>AF03.3.3._D</vt:lpstr>
      <vt:lpstr>AF03.3.3._E</vt:lpstr>
      <vt:lpstr>AF03.3.4._A</vt:lpstr>
      <vt:lpstr>AF03.3.4._B</vt:lpstr>
      <vt:lpstr>AF03.3.4._C</vt:lpstr>
      <vt:lpstr>AF03.3.4._D</vt:lpstr>
      <vt:lpstr>AF03.3.4._E</vt:lpstr>
      <vt:lpstr>AF03.3.5._A</vt:lpstr>
      <vt:lpstr>AF03.3.5._B</vt:lpstr>
      <vt:lpstr>AF03.3.5._C</vt:lpstr>
      <vt:lpstr>AF03.3.5._D</vt:lpstr>
      <vt:lpstr>AF03.3.5._E</vt:lpstr>
      <vt:lpstr>AF03.3.6._A</vt:lpstr>
      <vt:lpstr>AF03.3.6._B</vt:lpstr>
      <vt:lpstr>AF03.3.6._C</vt:lpstr>
      <vt:lpstr>AF03.3.6._D</vt:lpstr>
      <vt:lpstr>AF03.3.6._E</vt:lpstr>
      <vt:lpstr>AF03.3.7._A</vt:lpstr>
      <vt:lpstr>AF03.3.7._B</vt:lpstr>
      <vt:lpstr>AF03.3.7._C</vt:lpstr>
      <vt:lpstr>AF03.3.7._D</vt:lpstr>
      <vt:lpstr>AF03.3.7._E</vt:lpstr>
      <vt:lpstr>AF03.4._A</vt:lpstr>
      <vt:lpstr>AF03.4._B</vt:lpstr>
      <vt:lpstr>AF03.4._C</vt:lpstr>
      <vt:lpstr>AF03.4._D</vt:lpstr>
      <vt:lpstr>AF03.4._E</vt:lpstr>
      <vt:lpstr>AF04.1._A</vt:lpstr>
      <vt:lpstr>AF04.1._B</vt:lpstr>
      <vt:lpstr>AF04.1._C</vt:lpstr>
      <vt:lpstr>AF04.1._D</vt:lpstr>
      <vt:lpstr>AF04.1._E</vt:lpstr>
      <vt:lpstr>AF04.1.1._A</vt:lpstr>
      <vt:lpstr>AF04.1.1._B</vt:lpstr>
      <vt:lpstr>AF04.1.1._C</vt:lpstr>
      <vt:lpstr>AF04.1.1._D</vt:lpstr>
      <vt:lpstr>AF04.1.1._E</vt:lpstr>
      <vt:lpstr>AF04.1.2._A</vt:lpstr>
      <vt:lpstr>AF04.1.2._B</vt:lpstr>
      <vt:lpstr>AF04.1.2._C</vt:lpstr>
      <vt:lpstr>AF04.1.2._D</vt:lpstr>
      <vt:lpstr>AF04.1.2._E</vt:lpstr>
      <vt:lpstr>AF04.1.3._A</vt:lpstr>
      <vt:lpstr>AF04.1.3._B</vt:lpstr>
      <vt:lpstr>AF04.1.3._C</vt:lpstr>
      <vt:lpstr>AF04.1.3._D</vt:lpstr>
      <vt:lpstr>AF04.1.3._E</vt:lpstr>
      <vt:lpstr>AF04.1.4._A</vt:lpstr>
      <vt:lpstr>AF04.1.4._B</vt:lpstr>
      <vt:lpstr>AF04.1.4._C</vt:lpstr>
      <vt:lpstr>AF04.1.4._D</vt:lpstr>
      <vt:lpstr>AF04.1.4._E</vt:lpstr>
      <vt:lpstr>AF04.1.5._A</vt:lpstr>
      <vt:lpstr>AF04.1.5._B</vt:lpstr>
      <vt:lpstr>AF04.1.5._C</vt:lpstr>
      <vt:lpstr>AF04.1.5._D</vt:lpstr>
      <vt:lpstr>AF04.1.5._E</vt:lpstr>
      <vt:lpstr>AF04.1.6._A</vt:lpstr>
      <vt:lpstr>AF04.1.6._B</vt:lpstr>
      <vt:lpstr>AF04.1.6._C</vt:lpstr>
      <vt:lpstr>AF04.1.6._D</vt:lpstr>
      <vt:lpstr>AF04.1.6._E</vt:lpstr>
      <vt:lpstr>AF04.1.7._A</vt:lpstr>
      <vt:lpstr>AF04.1.7._B</vt:lpstr>
      <vt:lpstr>AF04.1.7._C</vt:lpstr>
      <vt:lpstr>AF04.1.7._D</vt:lpstr>
      <vt:lpstr>AF04.1.7._E</vt:lpstr>
      <vt:lpstr>AF04.2._A</vt:lpstr>
      <vt:lpstr>AF04.2._B</vt:lpstr>
      <vt:lpstr>AF04.2._C</vt:lpstr>
      <vt:lpstr>AF04.2._D</vt:lpstr>
      <vt:lpstr>AF04.2._E</vt:lpstr>
      <vt:lpstr>AF04.2.1._A</vt:lpstr>
      <vt:lpstr>AF04.2.1._B</vt:lpstr>
      <vt:lpstr>AF04.2.1._C</vt:lpstr>
      <vt:lpstr>AF04.2.1._D</vt:lpstr>
      <vt:lpstr>AF04.2.1._E</vt:lpstr>
      <vt:lpstr>AF04.2.2._A</vt:lpstr>
      <vt:lpstr>AF04.2.2._B</vt:lpstr>
      <vt:lpstr>AF04.2.2._C</vt:lpstr>
      <vt:lpstr>AF04.2.2._D</vt:lpstr>
      <vt:lpstr>AF04.2.2._E</vt:lpstr>
      <vt:lpstr>AF04.2.3._A</vt:lpstr>
      <vt:lpstr>AF04.2.3._B</vt:lpstr>
      <vt:lpstr>AF04.2.3._C</vt:lpstr>
      <vt:lpstr>AF04.2.3._D</vt:lpstr>
      <vt:lpstr>AF04.2.3._E</vt:lpstr>
      <vt:lpstr>AF04.3._A</vt:lpstr>
      <vt:lpstr>AF04.3._B</vt:lpstr>
      <vt:lpstr>AF04.3._C</vt:lpstr>
      <vt:lpstr>AF04.3._D</vt:lpstr>
      <vt:lpstr>AF04.3._E</vt:lpstr>
      <vt:lpstr>AF04.3.1._A</vt:lpstr>
      <vt:lpstr>AF04.3.1._B</vt:lpstr>
      <vt:lpstr>AF04.3.1._C</vt:lpstr>
      <vt:lpstr>AF04.3.1._D</vt:lpstr>
      <vt:lpstr>AF04.3.1._E</vt:lpstr>
      <vt:lpstr>AF04.3.2._A</vt:lpstr>
      <vt:lpstr>AF04.3.2._B</vt:lpstr>
      <vt:lpstr>AF04.3.2._C</vt:lpstr>
      <vt:lpstr>AF04.3.2._D</vt:lpstr>
      <vt:lpstr>AF04.3.2._E</vt:lpstr>
      <vt:lpstr>AF04.3.3._A</vt:lpstr>
      <vt:lpstr>AF04.3.3._B</vt:lpstr>
      <vt:lpstr>AF04.3.3._C</vt:lpstr>
      <vt:lpstr>AF04.3.3._D</vt:lpstr>
      <vt:lpstr>AF04.3.3._E</vt:lpstr>
      <vt:lpstr>AF04.3.4._A</vt:lpstr>
      <vt:lpstr>AF04.3.4._B</vt:lpstr>
      <vt:lpstr>AF04.3.4._C</vt:lpstr>
      <vt:lpstr>AF04.3.4._D</vt:lpstr>
      <vt:lpstr>AF04.3.4._E</vt:lpstr>
      <vt:lpstr>AF04.3.5._A</vt:lpstr>
      <vt:lpstr>AF04.3.5._B</vt:lpstr>
      <vt:lpstr>AF04.3.5._C</vt:lpstr>
      <vt:lpstr>AF04.3.5._D</vt:lpstr>
      <vt:lpstr>AF04.3.5._E</vt:lpstr>
      <vt:lpstr>AF04.3.6._A</vt:lpstr>
      <vt:lpstr>AF04.3.6._B</vt:lpstr>
      <vt:lpstr>AF04.3.6._C</vt:lpstr>
      <vt:lpstr>AF04.3.6._D</vt:lpstr>
      <vt:lpstr>AF04.3.6._E</vt:lpstr>
      <vt:lpstr>AF04.3.7._A</vt:lpstr>
      <vt:lpstr>AF04.3.7._B</vt:lpstr>
      <vt:lpstr>AF04.3.7._C</vt:lpstr>
      <vt:lpstr>AF04.3.7._D</vt:lpstr>
      <vt:lpstr>AF04.3.7._E</vt:lpstr>
      <vt:lpstr>AF04.4._A</vt:lpstr>
      <vt:lpstr>AF04.4._B</vt:lpstr>
      <vt:lpstr>AF04.4._C</vt:lpstr>
      <vt:lpstr>AF04.4._D</vt:lpstr>
      <vt:lpstr>AF04.4._E</vt:lpstr>
      <vt:lpstr>AF05.1._A</vt:lpstr>
      <vt:lpstr>AF05.1._B</vt:lpstr>
      <vt:lpstr>AF05.1._C</vt:lpstr>
      <vt:lpstr>AF05.1._D</vt:lpstr>
      <vt:lpstr>AF05.1._E</vt:lpstr>
      <vt:lpstr>AF05.1.1._A</vt:lpstr>
      <vt:lpstr>AF05.1.1._B</vt:lpstr>
      <vt:lpstr>AF05.1.1._C</vt:lpstr>
      <vt:lpstr>AF05.1.1._D</vt:lpstr>
      <vt:lpstr>AF05.1.1._E</vt:lpstr>
      <vt:lpstr>AF05.1.2._A</vt:lpstr>
      <vt:lpstr>AF05.1.2._B</vt:lpstr>
      <vt:lpstr>AF05.1.2._C</vt:lpstr>
      <vt:lpstr>AF05.1.2._D</vt:lpstr>
      <vt:lpstr>AF05.1.2._E</vt:lpstr>
      <vt:lpstr>AF05.1.3._A</vt:lpstr>
      <vt:lpstr>AF05.1.3._B</vt:lpstr>
      <vt:lpstr>AF05.1.3._C</vt:lpstr>
      <vt:lpstr>AF05.1.3._D</vt:lpstr>
      <vt:lpstr>AF05.1.3._E</vt:lpstr>
      <vt:lpstr>AF05.2._A</vt:lpstr>
      <vt:lpstr>AF05.2._B</vt:lpstr>
      <vt:lpstr>AF05.2._C</vt:lpstr>
      <vt:lpstr>AF05.2._D</vt:lpstr>
      <vt:lpstr>AF05.2._E</vt:lpstr>
      <vt:lpstr>AF05.2.1._A</vt:lpstr>
      <vt:lpstr>AF05.2.1._B</vt:lpstr>
      <vt:lpstr>AF05.2.1._C</vt:lpstr>
      <vt:lpstr>AF05.2.1._D</vt:lpstr>
      <vt:lpstr>AF05.2.1._E</vt:lpstr>
      <vt:lpstr>AF05.2.2._A</vt:lpstr>
      <vt:lpstr>AF05.2.2._B</vt:lpstr>
      <vt:lpstr>AF05.2.2._C</vt:lpstr>
      <vt:lpstr>AF05.2.2._D</vt:lpstr>
      <vt:lpstr>AF05.2.2._E</vt:lpstr>
      <vt:lpstr>AF05.2.3._A</vt:lpstr>
      <vt:lpstr>AF05.2.3._B</vt:lpstr>
      <vt:lpstr>AF05.2.3._C</vt:lpstr>
      <vt:lpstr>AF05.2.3._D</vt:lpstr>
      <vt:lpstr>AF05.2.3._E</vt:lpstr>
      <vt:lpstr>AF05.2.4._A</vt:lpstr>
      <vt:lpstr>AF05.2.4._B</vt:lpstr>
      <vt:lpstr>AF05.2.4._C</vt:lpstr>
      <vt:lpstr>AF05.2.4._D</vt:lpstr>
      <vt:lpstr>AF05.2.4._E</vt:lpstr>
      <vt:lpstr>AF05.2.5._A</vt:lpstr>
      <vt:lpstr>AF05.2.5._B</vt:lpstr>
      <vt:lpstr>AF05.2.5._C</vt:lpstr>
      <vt:lpstr>AF05.2.5._D</vt:lpstr>
      <vt:lpstr>AF05.2.5._E</vt:lpstr>
      <vt:lpstr>AF05.2.6._A</vt:lpstr>
      <vt:lpstr>AF05.2.6._B</vt:lpstr>
      <vt:lpstr>AF05.2.6._C</vt:lpstr>
      <vt:lpstr>AF05.2.6._D</vt:lpstr>
      <vt:lpstr>AF05.2.6._E</vt:lpstr>
      <vt:lpstr>AF05.2.7._A</vt:lpstr>
      <vt:lpstr>AF05.2.7._B</vt:lpstr>
      <vt:lpstr>AF05.2.7._C</vt:lpstr>
      <vt:lpstr>AF05.2.7._D</vt:lpstr>
      <vt:lpstr>AF05.2.7._E</vt:lpstr>
      <vt:lpstr>AF05.3._A</vt:lpstr>
      <vt:lpstr>AF05.3._B</vt:lpstr>
      <vt:lpstr>AF05.3._C</vt:lpstr>
      <vt:lpstr>AF05.3._D</vt:lpstr>
      <vt:lpstr>AF05.3._E</vt:lpstr>
      <vt:lpstr>BA02.1._A</vt:lpstr>
      <vt:lpstr>BA02.1.1._A</vt:lpstr>
      <vt:lpstr>BA02.1.2._A</vt:lpstr>
      <vt:lpstr>BA02.10._A</vt:lpstr>
      <vt:lpstr>BA02.2._A</vt:lpstr>
      <vt:lpstr>BA02.2.1._A</vt:lpstr>
      <vt:lpstr>BA02.2.1.1._A</vt:lpstr>
      <vt:lpstr>BA02.2.1.2._A</vt:lpstr>
      <vt:lpstr>BA02.2.1.3._A</vt:lpstr>
      <vt:lpstr>BA02.2.2._A</vt:lpstr>
      <vt:lpstr>BA02.2.2.1._A</vt:lpstr>
      <vt:lpstr>BA02.2.2.2._A</vt:lpstr>
      <vt:lpstr>BA02.2.2.3._A</vt:lpstr>
      <vt:lpstr>BA02.3._A</vt:lpstr>
      <vt:lpstr>BA02.3.1._A</vt:lpstr>
      <vt:lpstr>BA02.3.2._A</vt:lpstr>
      <vt:lpstr>BA02.3.3._A</vt:lpstr>
      <vt:lpstr>BA02.4._A</vt:lpstr>
      <vt:lpstr>BA02.4.1._A</vt:lpstr>
      <vt:lpstr>BA02.4.2._A</vt:lpstr>
      <vt:lpstr>BA02.4.3._A</vt:lpstr>
      <vt:lpstr>BA02.5._A</vt:lpstr>
      <vt:lpstr>BA02.5.1._A</vt:lpstr>
      <vt:lpstr>BA02.5.2._A</vt:lpstr>
      <vt:lpstr>BA02.6._A</vt:lpstr>
      <vt:lpstr>BA02.7._A</vt:lpstr>
      <vt:lpstr>BA02.8._A</vt:lpstr>
      <vt:lpstr>BA02.8.1._A</vt:lpstr>
      <vt:lpstr>BA02.8.2._A</vt:lpstr>
      <vt:lpstr>BA02.9._A</vt:lpstr>
      <vt:lpstr>BA02.9.1._A</vt:lpstr>
      <vt:lpstr>BP02.1._A</vt:lpstr>
      <vt:lpstr>BP02.1.1._A</vt:lpstr>
      <vt:lpstr>BP02.1.1.1._A</vt:lpstr>
      <vt:lpstr>BP02.1.1.2._A</vt:lpstr>
      <vt:lpstr>BP02.1.1.3._A</vt:lpstr>
      <vt:lpstr>BP02.1.2._A</vt:lpstr>
      <vt:lpstr>BP02.1.2.1._A</vt:lpstr>
      <vt:lpstr>BP02.1.2.2._A</vt:lpstr>
      <vt:lpstr>BP02.1.2.3._A</vt:lpstr>
      <vt:lpstr>BP02.10._A</vt:lpstr>
      <vt:lpstr>BP02.10.1._A</vt:lpstr>
      <vt:lpstr>BP02.10.2._A</vt:lpstr>
      <vt:lpstr>BP02.11._A</vt:lpstr>
      <vt:lpstr>BP02.12._A</vt:lpstr>
      <vt:lpstr>BP02.13._A</vt:lpstr>
      <vt:lpstr>BP02.14._A</vt:lpstr>
      <vt:lpstr>BP02.2._A</vt:lpstr>
      <vt:lpstr>BP02.2.1._A</vt:lpstr>
      <vt:lpstr>BP02.2.2._A</vt:lpstr>
      <vt:lpstr>BP02.2.3._A</vt:lpstr>
      <vt:lpstr>BP02.3._A</vt:lpstr>
      <vt:lpstr>BP02.3.1._A</vt:lpstr>
      <vt:lpstr>BP02.3.2._A</vt:lpstr>
      <vt:lpstr>BP02.4._A</vt:lpstr>
      <vt:lpstr>BP02.5._A</vt:lpstr>
      <vt:lpstr>BP02.6._A</vt:lpstr>
      <vt:lpstr>BP02.7._A</vt:lpstr>
      <vt:lpstr>BP02.8._A</vt:lpstr>
      <vt:lpstr>BP02.9._A</vt:lpstr>
      <vt:lpstr>DO02.1._A</vt:lpstr>
      <vt:lpstr>DO02.10._A</vt:lpstr>
      <vt:lpstr>DO02.10.1._A</vt:lpstr>
      <vt:lpstr>DO02.10.2._A</vt:lpstr>
      <vt:lpstr>DO02.10.3._A</vt:lpstr>
      <vt:lpstr>DO02.10.4._A</vt:lpstr>
      <vt:lpstr>DO02.11._A</vt:lpstr>
      <vt:lpstr>DO02.12._A</vt:lpstr>
      <vt:lpstr>DO02.12.1._A</vt:lpstr>
      <vt:lpstr>DO02.13._A</vt:lpstr>
      <vt:lpstr>DO02.14._A</vt:lpstr>
      <vt:lpstr>DO02.14.1._A</vt:lpstr>
      <vt:lpstr>DO02.14.2._A</vt:lpstr>
      <vt:lpstr>DO02.15.1._A</vt:lpstr>
      <vt:lpstr>DO02.15.2._A</vt:lpstr>
      <vt:lpstr>DO02.15.3._A</vt:lpstr>
      <vt:lpstr>DO02.15.4._A</vt:lpstr>
      <vt:lpstr>DO02.15.5._A</vt:lpstr>
      <vt:lpstr>DO02.16.1._A</vt:lpstr>
      <vt:lpstr>DO02.16.2._A</vt:lpstr>
      <vt:lpstr>DO02.16.3._A</vt:lpstr>
      <vt:lpstr>DO02.17.1._A</vt:lpstr>
      <vt:lpstr>DO02.17.2._A</vt:lpstr>
      <vt:lpstr>DO02.17.3._A</vt:lpstr>
      <vt:lpstr>DO02.18._A</vt:lpstr>
      <vt:lpstr>DO02.19._A</vt:lpstr>
      <vt:lpstr>DO02.2._A</vt:lpstr>
      <vt:lpstr>DO02.3._A</vt:lpstr>
      <vt:lpstr>DO02.4._A</vt:lpstr>
      <vt:lpstr>DO02.5._A</vt:lpstr>
      <vt:lpstr>DO02.6._A</vt:lpstr>
      <vt:lpstr>DO02.7._A</vt:lpstr>
      <vt:lpstr>DO02.8._A</vt:lpstr>
      <vt:lpstr>DO02.9._A</vt:lpstr>
      <vt:lpstr>DPW03.1._C</vt:lpstr>
      <vt:lpstr>DPW03.1._D</vt:lpstr>
      <vt:lpstr>DPW03.2._A</vt:lpstr>
      <vt:lpstr>DPW03.2._B</vt:lpstr>
      <vt:lpstr>DPW03.2._C</vt:lpstr>
      <vt:lpstr>DPW03.2._D</vt:lpstr>
      <vt:lpstr>DPW03.2._E</vt:lpstr>
      <vt:lpstr>DPW03.2._F</vt:lpstr>
      <vt:lpstr>DPW03.2._G</vt:lpstr>
      <vt:lpstr>DPW03.2._H</vt:lpstr>
      <vt:lpstr>DPW03.2._I</vt:lpstr>
      <vt:lpstr>DPW03.2._J</vt:lpstr>
      <vt:lpstr>DPW03.2._K</vt:lpstr>
      <vt:lpstr>DPW03.2._L</vt:lpstr>
      <vt:lpstr>DPW03.2._M</vt:lpstr>
      <vt:lpstr>DPW03.2._N</vt:lpstr>
      <vt:lpstr>DPW03.3._A</vt:lpstr>
      <vt:lpstr>DPW03.3._B</vt:lpstr>
      <vt:lpstr>DPW03.3._C</vt:lpstr>
      <vt:lpstr>DPW03.3._D</vt:lpstr>
      <vt:lpstr>DPW03.3._E</vt:lpstr>
      <vt:lpstr>DPW03.3._F</vt:lpstr>
      <vt:lpstr>DPW03.3._G</vt:lpstr>
      <vt:lpstr>DPW03.3._H</vt:lpstr>
      <vt:lpstr>DPW03.3._I</vt:lpstr>
      <vt:lpstr>DPW03.3._J</vt:lpstr>
      <vt:lpstr>DPW03.3._K</vt:lpstr>
      <vt:lpstr>DPW03.3._L</vt:lpstr>
      <vt:lpstr>DPW03.3._M</vt:lpstr>
      <vt:lpstr>DPW03.3._N</vt:lpstr>
      <vt:lpstr>DPW03.3.1._A</vt:lpstr>
      <vt:lpstr>DPW03.3.1._B</vt:lpstr>
      <vt:lpstr>DPW03.3.1._C</vt:lpstr>
      <vt:lpstr>DPW03.3.1._D</vt:lpstr>
      <vt:lpstr>DPW03.3.1._E</vt:lpstr>
      <vt:lpstr>DPW03.3.1._F</vt:lpstr>
      <vt:lpstr>DPW03.3.1._G</vt:lpstr>
      <vt:lpstr>DPW03.3.1._H</vt:lpstr>
      <vt:lpstr>DPW03.3.1._I</vt:lpstr>
      <vt:lpstr>DPW03.3.1._J</vt:lpstr>
      <vt:lpstr>DPW03.3.1._K</vt:lpstr>
      <vt:lpstr>DPW03.3.1._L</vt:lpstr>
      <vt:lpstr>DPW03.3.1._M</vt:lpstr>
      <vt:lpstr>DPW03.3.1._N</vt:lpstr>
      <vt:lpstr>DPW03.4._A</vt:lpstr>
      <vt:lpstr>DPW03.4._B</vt:lpstr>
      <vt:lpstr>DPW03.4._C</vt:lpstr>
      <vt:lpstr>DPW03.4._D</vt:lpstr>
      <vt:lpstr>DPW03.4._E</vt:lpstr>
      <vt:lpstr>DPW03.4._F</vt:lpstr>
      <vt:lpstr>DPW03.4._G</vt:lpstr>
      <vt:lpstr>DPW03.4._H</vt:lpstr>
      <vt:lpstr>DPW03.4._I</vt:lpstr>
      <vt:lpstr>DPW03.4._J</vt:lpstr>
      <vt:lpstr>DPW03.4._K</vt:lpstr>
      <vt:lpstr>DPW03.4._L</vt:lpstr>
      <vt:lpstr>DPW03.4._M</vt:lpstr>
      <vt:lpstr>DPW03.4._N</vt:lpstr>
      <vt:lpstr>FWW01.1._A</vt:lpstr>
      <vt:lpstr>FWW01.1.1._A</vt:lpstr>
      <vt:lpstr>FWW01.1.1.1._A</vt:lpstr>
      <vt:lpstr>FWW01.1.1.2._A</vt:lpstr>
      <vt:lpstr>FWW01.1.2._A</vt:lpstr>
      <vt:lpstr>FWW01.1.2.1._A</vt:lpstr>
      <vt:lpstr>FWW01.1.2.2._A</vt:lpstr>
      <vt:lpstr>FWW01.10._A</vt:lpstr>
      <vt:lpstr>FWW01.10.1._A</vt:lpstr>
      <vt:lpstr>FWW01.11._A</vt:lpstr>
      <vt:lpstr>FWW01.12._A</vt:lpstr>
      <vt:lpstr>FWW01.13._A</vt:lpstr>
      <vt:lpstr>FWW01.14._A</vt:lpstr>
      <vt:lpstr>FWW01.15._A</vt:lpstr>
      <vt:lpstr>FWW01.16._A</vt:lpstr>
      <vt:lpstr>FWW01.17._A</vt:lpstr>
      <vt:lpstr>FWW01.18._A</vt:lpstr>
      <vt:lpstr>FWW01.19._A</vt:lpstr>
      <vt:lpstr>FWW01.2._A</vt:lpstr>
      <vt:lpstr>FWW01.2.1._A</vt:lpstr>
      <vt:lpstr>FWW01.2.2._A</vt:lpstr>
      <vt:lpstr>FWW01.2.3._A</vt:lpstr>
      <vt:lpstr>FWW01.20._A</vt:lpstr>
      <vt:lpstr>FWW01.21._A</vt:lpstr>
      <vt:lpstr>FWW01.22._A</vt:lpstr>
      <vt:lpstr>FWW01.23._A</vt:lpstr>
      <vt:lpstr>FWW01.24._A</vt:lpstr>
      <vt:lpstr>FWW01.3._A</vt:lpstr>
      <vt:lpstr>FWW01.3.1._A</vt:lpstr>
      <vt:lpstr>FWW01.4._A</vt:lpstr>
      <vt:lpstr>FWW01.5._A</vt:lpstr>
      <vt:lpstr>FWW01.6._A</vt:lpstr>
      <vt:lpstr>FWW01.7._A</vt:lpstr>
      <vt:lpstr>FWW01.8._A</vt:lpstr>
      <vt:lpstr>FWW01.9._A</vt:lpstr>
      <vt:lpstr>FWW01.9.1._A</vt:lpstr>
      <vt:lpstr>GAP01.1._A</vt:lpstr>
      <vt:lpstr>GAP01.1.1._A</vt:lpstr>
      <vt:lpstr>GAP01.1.2._A</vt:lpstr>
      <vt:lpstr>GAP01.2._A</vt:lpstr>
      <vt:lpstr>GAP01.2.1._A</vt:lpstr>
      <vt:lpstr>GAP01.2.2._A</vt:lpstr>
      <vt:lpstr>GAP01.2.3._A</vt:lpstr>
      <vt:lpstr>GAP01.2.4._A</vt:lpstr>
      <vt:lpstr>GAP01.3._A</vt:lpstr>
      <vt:lpstr>IK02A.1._B</vt:lpstr>
      <vt:lpstr>IK02A.10._A</vt:lpstr>
      <vt:lpstr>IK02A.10._B</vt:lpstr>
      <vt:lpstr>IK02A.10.1._A</vt:lpstr>
      <vt:lpstr>IK02A.10.1._B</vt:lpstr>
      <vt:lpstr>IK02A.11._A</vt:lpstr>
      <vt:lpstr>IK02A.11._B</vt:lpstr>
      <vt:lpstr>IK02A.12._A</vt:lpstr>
      <vt:lpstr>IK02A.12._B</vt:lpstr>
      <vt:lpstr>IK02A.13._A</vt:lpstr>
      <vt:lpstr>IK02A.13._B</vt:lpstr>
      <vt:lpstr>IK02A.14._A</vt:lpstr>
      <vt:lpstr>IK02A.14._B</vt:lpstr>
      <vt:lpstr>IK02A.15._A</vt:lpstr>
      <vt:lpstr>IK02A.15._B</vt:lpstr>
      <vt:lpstr>IK02A.16._A</vt:lpstr>
      <vt:lpstr>IK02A.16._B</vt:lpstr>
      <vt:lpstr>IK02A.17._A</vt:lpstr>
      <vt:lpstr>IK02A.17._B</vt:lpstr>
      <vt:lpstr>IK02A.18._A</vt:lpstr>
      <vt:lpstr>IK02A.18._B</vt:lpstr>
      <vt:lpstr>IK02A.19._A</vt:lpstr>
      <vt:lpstr>IK02A.19._B</vt:lpstr>
      <vt:lpstr>IK02A.19.1._A</vt:lpstr>
      <vt:lpstr>IK02A.19.1._B</vt:lpstr>
      <vt:lpstr>IK02A.2._B</vt:lpstr>
      <vt:lpstr>IK02A.20._B</vt:lpstr>
      <vt:lpstr>IK02A.20.1._B</vt:lpstr>
      <vt:lpstr>IK02A.21._B</vt:lpstr>
      <vt:lpstr>IK02A.3._B</vt:lpstr>
      <vt:lpstr>IK02A.4._A</vt:lpstr>
      <vt:lpstr>IK02A.4._B</vt:lpstr>
      <vt:lpstr>IK02A.5._A</vt:lpstr>
      <vt:lpstr>IK02A.5._B</vt:lpstr>
      <vt:lpstr>IK02A.5.1._A</vt:lpstr>
      <vt:lpstr>IK02A.5.1._B</vt:lpstr>
      <vt:lpstr>IK02A.6._A</vt:lpstr>
      <vt:lpstr>IK02A.6._B</vt:lpstr>
      <vt:lpstr>IK02A.6.1._A</vt:lpstr>
      <vt:lpstr>IK02A.6.1._B</vt:lpstr>
      <vt:lpstr>IK02A.6.2._A</vt:lpstr>
      <vt:lpstr>IK02A.6.2._B</vt:lpstr>
      <vt:lpstr>IK02A.7._A</vt:lpstr>
      <vt:lpstr>IK02A.7._B</vt:lpstr>
      <vt:lpstr>IK02A.8._A</vt:lpstr>
      <vt:lpstr>IK02A.8._B</vt:lpstr>
      <vt:lpstr>IK02A.9._A</vt:lpstr>
      <vt:lpstr>IK02A.9._B</vt:lpstr>
      <vt:lpstr>IK02A.9.1._A</vt:lpstr>
      <vt:lpstr>IK02A.9.1._B</vt:lpstr>
      <vt:lpstr>IK02A.9.2._A</vt:lpstr>
      <vt:lpstr>IK02A.9.2._B</vt:lpstr>
      <vt:lpstr>IK02A.9.3._A</vt:lpstr>
      <vt:lpstr>IK02A.9.3._B</vt:lpstr>
      <vt:lpstr>KO01.1._A</vt:lpstr>
      <vt:lpstr>KO01.1._B</vt:lpstr>
      <vt:lpstr>KO01.1._C</vt:lpstr>
      <vt:lpstr>KO01.1._D</vt:lpstr>
      <vt:lpstr>KO01.1._E</vt:lpstr>
      <vt:lpstr>KO01.1._F</vt:lpstr>
      <vt:lpstr>KO01.1._G</vt:lpstr>
      <vt:lpstr>KO01.1.2._A</vt:lpstr>
      <vt:lpstr>KO01.1.2._B</vt:lpstr>
      <vt:lpstr>KO01.1.2._C</vt:lpstr>
      <vt:lpstr>KO01.1.2._D</vt:lpstr>
      <vt:lpstr>KO01.1.2._E</vt:lpstr>
      <vt:lpstr>KO01.1.2._F</vt:lpstr>
      <vt:lpstr>KO01.1.2._G</vt:lpstr>
      <vt:lpstr>KO01.1.2.1._A</vt:lpstr>
      <vt:lpstr>KO01.1.2.1._B</vt:lpstr>
      <vt:lpstr>KO01.1.2.1._C</vt:lpstr>
      <vt:lpstr>KO01.1.2.1._D</vt:lpstr>
      <vt:lpstr>KO01.1.2.1._E</vt:lpstr>
      <vt:lpstr>KO01.1.2.1._F</vt:lpstr>
      <vt:lpstr>KO01.1.2.1._G</vt:lpstr>
      <vt:lpstr>KO01.1.2.2._A</vt:lpstr>
      <vt:lpstr>KO01.1.2.2._B</vt:lpstr>
      <vt:lpstr>KO01.1.2.2._C</vt:lpstr>
      <vt:lpstr>KO01.1.2.2._D</vt:lpstr>
      <vt:lpstr>KO01.1.2.2._E</vt:lpstr>
      <vt:lpstr>KO01.1.2.2._F</vt:lpstr>
      <vt:lpstr>KO01.1.2.2._G</vt:lpstr>
      <vt:lpstr>KO01.1.3._A</vt:lpstr>
      <vt:lpstr>KO01.1.3._B</vt:lpstr>
      <vt:lpstr>KO01.1.3._C</vt:lpstr>
      <vt:lpstr>KO01.1.3._D</vt:lpstr>
      <vt:lpstr>KO01.1.3._E</vt:lpstr>
      <vt:lpstr>KO01.1.3._F</vt:lpstr>
      <vt:lpstr>KO01.1.3._G</vt:lpstr>
      <vt:lpstr>KO01.1.3.1._A</vt:lpstr>
      <vt:lpstr>KO01.1.3.1._B</vt:lpstr>
      <vt:lpstr>KO01.1.3.1._C</vt:lpstr>
      <vt:lpstr>KO01.1.3.1._D</vt:lpstr>
      <vt:lpstr>KO01.1.3.1._E</vt:lpstr>
      <vt:lpstr>KO01.1.3.1._F</vt:lpstr>
      <vt:lpstr>KO01.1.3.1._G</vt:lpstr>
      <vt:lpstr>KO01.1.3.2._A</vt:lpstr>
      <vt:lpstr>KO01.1.3.2._B</vt:lpstr>
      <vt:lpstr>KO01.1.3.2._C</vt:lpstr>
      <vt:lpstr>KO01.1.3.2._D</vt:lpstr>
      <vt:lpstr>KO01.1.3.2._E</vt:lpstr>
      <vt:lpstr>KO01.1.3.2._F</vt:lpstr>
      <vt:lpstr>KO01.1.3.2._G</vt:lpstr>
      <vt:lpstr>KO01.1.4._A</vt:lpstr>
      <vt:lpstr>KO01.1.4._B</vt:lpstr>
      <vt:lpstr>KO01.1.4._C</vt:lpstr>
      <vt:lpstr>KO01.1.4._D</vt:lpstr>
      <vt:lpstr>KO01.1.4._E</vt:lpstr>
      <vt:lpstr>KO01.1.4._F</vt:lpstr>
      <vt:lpstr>KO01.1.4._G</vt:lpstr>
      <vt:lpstr>KO01.2._A</vt:lpstr>
      <vt:lpstr>KO01.2._B</vt:lpstr>
      <vt:lpstr>KO01.2._C</vt:lpstr>
      <vt:lpstr>KO01.2._D</vt:lpstr>
      <vt:lpstr>KO01.2._E</vt:lpstr>
      <vt:lpstr>KO01.2._F</vt:lpstr>
      <vt:lpstr>KO01.2._G</vt:lpstr>
      <vt:lpstr>KO01.2.1._A</vt:lpstr>
      <vt:lpstr>KO01.2.1._B</vt:lpstr>
      <vt:lpstr>KO01.2.1._C</vt:lpstr>
      <vt:lpstr>KO01.2.1._D</vt:lpstr>
      <vt:lpstr>KO01.2.1._E</vt:lpstr>
      <vt:lpstr>KO01.2.1._F</vt:lpstr>
      <vt:lpstr>KO01.2.1._G</vt:lpstr>
      <vt:lpstr>KO01.2.1.1._A</vt:lpstr>
      <vt:lpstr>KO01.2.1.1._B</vt:lpstr>
      <vt:lpstr>KO01.2.1.1._C</vt:lpstr>
      <vt:lpstr>KO01.2.1.1._D</vt:lpstr>
      <vt:lpstr>KO01.2.1.1._E</vt:lpstr>
      <vt:lpstr>KO01.2.1.1._F</vt:lpstr>
      <vt:lpstr>KO01.2.1.1._G</vt:lpstr>
      <vt:lpstr>KO01.2.1.2._A</vt:lpstr>
      <vt:lpstr>KO01.2.1.2._B</vt:lpstr>
      <vt:lpstr>KO01.2.1.2._C</vt:lpstr>
      <vt:lpstr>KO01.2.1.2._D</vt:lpstr>
      <vt:lpstr>KO01.2.1.2._E</vt:lpstr>
      <vt:lpstr>KO01.2.1.2._F</vt:lpstr>
      <vt:lpstr>KO01.2.1.2._G</vt:lpstr>
      <vt:lpstr>KO01.2.2._A</vt:lpstr>
      <vt:lpstr>KO01.2.2._B</vt:lpstr>
      <vt:lpstr>KO01.2.2._C</vt:lpstr>
      <vt:lpstr>KO01.2.2._D</vt:lpstr>
      <vt:lpstr>KO01.2.2._E</vt:lpstr>
      <vt:lpstr>KO01.2.2._F</vt:lpstr>
      <vt:lpstr>KO01.2.2._G</vt:lpstr>
      <vt:lpstr>KO01.2.2.1._A</vt:lpstr>
      <vt:lpstr>KO01.2.2.1._B</vt:lpstr>
      <vt:lpstr>KO01.2.2.1._C</vt:lpstr>
      <vt:lpstr>KO01.2.2.1._D</vt:lpstr>
      <vt:lpstr>KO01.2.2.1._E</vt:lpstr>
      <vt:lpstr>KO01.2.2.1._F</vt:lpstr>
      <vt:lpstr>KO01.2.2.1._G</vt:lpstr>
      <vt:lpstr>KO01.2.2.2._A</vt:lpstr>
      <vt:lpstr>KO01.2.2.2._B</vt:lpstr>
      <vt:lpstr>KO01.2.2.2._C</vt:lpstr>
      <vt:lpstr>KO01.2.2.2._D</vt:lpstr>
      <vt:lpstr>KO01.2.2.2._E</vt:lpstr>
      <vt:lpstr>KO01.2.2.2._F</vt:lpstr>
      <vt:lpstr>KO01.2.2.2._G</vt:lpstr>
      <vt:lpstr>KO01.2.3._A</vt:lpstr>
      <vt:lpstr>KO01.2.3._B</vt:lpstr>
      <vt:lpstr>KO01.2.3._C</vt:lpstr>
      <vt:lpstr>KO01.2.3._D</vt:lpstr>
      <vt:lpstr>KO01.2.3._E</vt:lpstr>
      <vt:lpstr>KO01.2.3._F</vt:lpstr>
      <vt:lpstr>KO01.2.3._G</vt:lpstr>
      <vt:lpstr>KO01.3._A</vt:lpstr>
      <vt:lpstr>KO01.3._B</vt:lpstr>
      <vt:lpstr>KO01.3._C</vt:lpstr>
      <vt:lpstr>KO01.3._D</vt:lpstr>
      <vt:lpstr>KO01.3._E</vt:lpstr>
      <vt:lpstr>KO01.3._F</vt:lpstr>
      <vt:lpstr>KO01.3._G</vt:lpstr>
      <vt:lpstr>KO01.3.1._A</vt:lpstr>
      <vt:lpstr>KO01.3.1._B</vt:lpstr>
      <vt:lpstr>KO01.3.1._C</vt:lpstr>
      <vt:lpstr>KO01.3.1._D</vt:lpstr>
      <vt:lpstr>KO01.3.1._E</vt:lpstr>
      <vt:lpstr>KO01.3.1._F</vt:lpstr>
      <vt:lpstr>KO01.3.1._G</vt:lpstr>
      <vt:lpstr>KO01.3.1.1._A</vt:lpstr>
      <vt:lpstr>KO01.3.1.1._B</vt:lpstr>
      <vt:lpstr>KO01.3.1.1._C</vt:lpstr>
      <vt:lpstr>KO01.3.1.1._D</vt:lpstr>
      <vt:lpstr>KO01.3.1.1._E</vt:lpstr>
      <vt:lpstr>KO01.3.1.1._F</vt:lpstr>
      <vt:lpstr>KO01.3.1.1._G</vt:lpstr>
      <vt:lpstr>KO01.3.1.2._A</vt:lpstr>
      <vt:lpstr>KO01.3.1.2._B</vt:lpstr>
      <vt:lpstr>KO01.3.1.2._C</vt:lpstr>
      <vt:lpstr>KO01.3.1.2._D</vt:lpstr>
      <vt:lpstr>KO01.3.1.2._E</vt:lpstr>
      <vt:lpstr>KO01.3.1.2._F</vt:lpstr>
      <vt:lpstr>KO01.3.1.2._G</vt:lpstr>
      <vt:lpstr>KO01.3.2._A</vt:lpstr>
      <vt:lpstr>KO01.3.2._B</vt:lpstr>
      <vt:lpstr>KO01.3.2._C</vt:lpstr>
      <vt:lpstr>KO01.3.2._D</vt:lpstr>
      <vt:lpstr>KO01.3.2._E</vt:lpstr>
      <vt:lpstr>KO01.3.2._F</vt:lpstr>
      <vt:lpstr>KO01.3.2._G</vt:lpstr>
      <vt:lpstr>KO01.3.2.1._A</vt:lpstr>
      <vt:lpstr>KO01.3.2.1._B</vt:lpstr>
      <vt:lpstr>KO01.3.2.1._C</vt:lpstr>
      <vt:lpstr>KO01.3.2.1._D</vt:lpstr>
      <vt:lpstr>KO01.3.2.1._E</vt:lpstr>
      <vt:lpstr>KO01.3.2.1._F</vt:lpstr>
      <vt:lpstr>KO01.3.2.1._G</vt:lpstr>
      <vt:lpstr>KO01.3.2.2._A</vt:lpstr>
      <vt:lpstr>KO01.3.2.2._B</vt:lpstr>
      <vt:lpstr>KO01.3.2.2._C</vt:lpstr>
      <vt:lpstr>KO01.3.2.2._D</vt:lpstr>
      <vt:lpstr>KO01.3.2.2._E</vt:lpstr>
      <vt:lpstr>KO01.3.2.2._F</vt:lpstr>
      <vt:lpstr>KO01.3.2.2._G</vt:lpstr>
      <vt:lpstr>KO01.3.3._A</vt:lpstr>
      <vt:lpstr>KO01.3.3._B</vt:lpstr>
      <vt:lpstr>KO01.3.3._C</vt:lpstr>
      <vt:lpstr>KO01.3.3._D</vt:lpstr>
      <vt:lpstr>KO01.3.3._E</vt:lpstr>
      <vt:lpstr>KO01.3.3._F</vt:lpstr>
      <vt:lpstr>KO01.3.3._G</vt:lpstr>
      <vt:lpstr>KO01.4._A</vt:lpstr>
      <vt:lpstr>KO01.4._B</vt:lpstr>
      <vt:lpstr>KO01.4._C</vt:lpstr>
      <vt:lpstr>KO01.4._D</vt:lpstr>
      <vt:lpstr>KO01.4._E</vt:lpstr>
      <vt:lpstr>KO01.4._F</vt:lpstr>
      <vt:lpstr>KO01.4._G</vt:lpstr>
      <vt:lpstr>KO01.5._A</vt:lpstr>
      <vt:lpstr>KO01.5._B</vt:lpstr>
      <vt:lpstr>KO01.5._C</vt:lpstr>
      <vt:lpstr>KO01.5._D</vt:lpstr>
      <vt:lpstr>KO01.5._E</vt:lpstr>
      <vt:lpstr>KO01.5._F</vt:lpstr>
      <vt:lpstr>KO01.5._G</vt:lpstr>
      <vt:lpstr>NKIP01.1._A</vt:lpstr>
      <vt:lpstr>NKIP01.1._B</vt:lpstr>
      <vt:lpstr>NKIP01.1._C</vt:lpstr>
      <vt:lpstr>NKIP01.1._D</vt:lpstr>
      <vt:lpstr>NKIP01.1._E</vt:lpstr>
      <vt:lpstr>NKIP01.1._F</vt:lpstr>
      <vt:lpstr>NKIP01.1._G</vt:lpstr>
      <vt:lpstr>NKIP01.1._H</vt:lpstr>
      <vt:lpstr>NKIP01.1._I</vt:lpstr>
      <vt:lpstr>NKIP01.1._J</vt:lpstr>
      <vt:lpstr>NKIP01.1._K</vt:lpstr>
      <vt:lpstr>NKIP01.1._L</vt:lpstr>
      <vt:lpstr>NKIP01.1._M</vt:lpstr>
      <vt:lpstr>NKIP01.1._N</vt:lpstr>
      <vt:lpstr>NKIP01.1._O</vt:lpstr>
      <vt:lpstr>NKIP01.1._P</vt:lpstr>
      <vt:lpstr>NKIP01.1._R</vt:lpstr>
      <vt:lpstr>NKIP01.1._S</vt:lpstr>
      <vt:lpstr>NKIP01.1._T</vt:lpstr>
      <vt:lpstr>NKIP01.1._U</vt:lpstr>
      <vt:lpstr>NKIP01.1._V</vt:lpstr>
      <vt:lpstr>NKIP01.2._A</vt:lpstr>
      <vt:lpstr>NKIP01.2._B</vt:lpstr>
      <vt:lpstr>NKIP01.2._C</vt:lpstr>
      <vt:lpstr>NKIP01.2._D</vt:lpstr>
      <vt:lpstr>NKIP01.2._E</vt:lpstr>
      <vt:lpstr>NKIP01.2._F</vt:lpstr>
      <vt:lpstr>NKIP01.2._G</vt:lpstr>
      <vt:lpstr>NKIP01.2._H</vt:lpstr>
      <vt:lpstr>NKIP01.2._I</vt:lpstr>
      <vt:lpstr>NKIP01.2._J</vt:lpstr>
      <vt:lpstr>NKIP01.2._K</vt:lpstr>
      <vt:lpstr>NKIP01.2._L</vt:lpstr>
      <vt:lpstr>NKIP01.2._M</vt:lpstr>
      <vt:lpstr>NKIP01.2._N</vt:lpstr>
      <vt:lpstr>NKIP01.2._O</vt:lpstr>
      <vt:lpstr>NKIP01.2._P</vt:lpstr>
      <vt:lpstr>NKIP01.2._R</vt:lpstr>
      <vt:lpstr>NKIP01.2._S</vt:lpstr>
      <vt:lpstr>NKIP01.2._T</vt:lpstr>
      <vt:lpstr>NKIP01.2._U</vt:lpstr>
      <vt:lpstr>NKIP01.2._V</vt:lpstr>
      <vt:lpstr>NKIP01.3._A</vt:lpstr>
      <vt:lpstr>NKIP01.3._B</vt:lpstr>
      <vt:lpstr>NKIP01.3._C</vt:lpstr>
      <vt:lpstr>NKIP01.3._D</vt:lpstr>
      <vt:lpstr>NKIP01.3._E</vt:lpstr>
      <vt:lpstr>NKIP01.3._F</vt:lpstr>
      <vt:lpstr>NKIP01.3._G</vt:lpstr>
      <vt:lpstr>NKIP01.3._H</vt:lpstr>
      <vt:lpstr>NKIP01.3._I</vt:lpstr>
      <vt:lpstr>NKIP01.3._J</vt:lpstr>
      <vt:lpstr>NKIP01.3._K</vt:lpstr>
      <vt:lpstr>NKIP01.3._L</vt:lpstr>
      <vt:lpstr>NKIP01.3._M</vt:lpstr>
      <vt:lpstr>NKIP01.3._N</vt:lpstr>
      <vt:lpstr>NKIP01.3._O</vt:lpstr>
      <vt:lpstr>NKIP01.3._P</vt:lpstr>
      <vt:lpstr>NKIP01.3._R</vt:lpstr>
      <vt:lpstr>NKIP01.3._S</vt:lpstr>
      <vt:lpstr>NKIP01.3._T</vt:lpstr>
      <vt:lpstr>NKIP01.3._U</vt:lpstr>
      <vt:lpstr>NKIP01.3._V</vt:lpstr>
      <vt:lpstr>NKIP01.4._A</vt:lpstr>
      <vt:lpstr>NKIP01.4._B</vt:lpstr>
      <vt:lpstr>NKIP01.4._C</vt:lpstr>
      <vt:lpstr>NKIP01.4._D</vt:lpstr>
      <vt:lpstr>NKIP01.4._E</vt:lpstr>
      <vt:lpstr>NKIP01.4._F</vt:lpstr>
      <vt:lpstr>NKIP01.4._G</vt:lpstr>
      <vt:lpstr>NKIP01.4._H</vt:lpstr>
      <vt:lpstr>NKIP01.4._I</vt:lpstr>
      <vt:lpstr>NKIP01.4._J</vt:lpstr>
      <vt:lpstr>NKIP01.4._K</vt:lpstr>
      <vt:lpstr>NKIP01.4._L</vt:lpstr>
      <vt:lpstr>NKIP01.4._M</vt:lpstr>
      <vt:lpstr>NKIP01.4._N</vt:lpstr>
      <vt:lpstr>NKIP01.4._O</vt:lpstr>
      <vt:lpstr>NKIP01.4._P</vt:lpstr>
      <vt:lpstr>NKIP01.4._R</vt:lpstr>
      <vt:lpstr>NKIP01.4._S</vt:lpstr>
      <vt:lpstr>NKIP01.4._T</vt:lpstr>
      <vt:lpstr>NKIP01.4._U</vt:lpstr>
      <vt:lpstr>NKIP01.4._V</vt:lpstr>
      <vt:lpstr>NKIP01.5._A</vt:lpstr>
      <vt:lpstr>NKIP01.5._B</vt:lpstr>
      <vt:lpstr>NKIP01.5._C</vt:lpstr>
      <vt:lpstr>NKIP01.5._D</vt:lpstr>
      <vt:lpstr>NKIP01.5._E</vt:lpstr>
      <vt:lpstr>NKIP01.5._F</vt:lpstr>
      <vt:lpstr>NKIP01.5._G</vt:lpstr>
      <vt:lpstr>NKIP01.5._H</vt:lpstr>
      <vt:lpstr>NKIP01.5._I</vt:lpstr>
      <vt:lpstr>NKIP01.5._J</vt:lpstr>
      <vt:lpstr>NKIP01.5._K</vt:lpstr>
      <vt:lpstr>NKIP01.5._L</vt:lpstr>
      <vt:lpstr>NKIP01.5._M</vt:lpstr>
      <vt:lpstr>NKIP01.5._N</vt:lpstr>
      <vt:lpstr>NKIP01.5._O</vt:lpstr>
      <vt:lpstr>NKIP01.5._P</vt:lpstr>
      <vt:lpstr>NKIP01.5._R</vt:lpstr>
      <vt:lpstr>NKIP01.5._S</vt:lpstr>
      <vt:lpstr>NKIP01.5._T</vt:lpstr>
      <vt:lpstr>NKIP01.5._U</vt:lpstr>
      <vt:lpstr>NKIP01.5._V</vt:lpstr>
      <vt:lpstr>NKIP01.6._A</vt:lpstr>
      <vt:lpstr>NKIP01.6._B</vt:lpstr>
      <vt:lpstr>NKIP01.6._C</vt:lpstr>
      <vt:lpstr>NKIP01.6._D</vt:lpstr>
      <vt:lpstr>NKIP01.6._E</vt:lpstr>
      <vt:lpstr>NKIP01.6._F</vt:lpstr>
      <vt:lpstr>NKIP01.6._G</vt:lpstr>
      <vt:lpstr>NKIP01.6._H</vt:lpstr>
      <vt:lpstr>NKIP01.6._I</vt:lpstr>
      <vt:lpstr>NKIP01.6._J</vt:lpstr>
      <vt:lpstr>NKIP01.6._K</vt:lpstr>
      <vt:lpstr>NKIP01.6._L</vt:lpstr>
      <vt:lpstr>NKIP01.6._M</vt:lpstr>
      <vt:lpstr>NKIP01.6._N</vt:lpstr>
      <vt:lpstr>NKIP01.6._O</vt:lpstr>
      <vt:lpstr>NKIP01.6._P</vt:lpstr>
      <vt:lpstr>NKIP01.6._R</vt:lpstr>
      <vt:lpstr>NKIP01.6._S</vt:lpstr>
      <vt:lpstr>NKIP01.6._T</vt:lpstr>
      <vt:lpstr>NKIP01.6._U</vt:lpstr>
      <vt:lpstr>NKIP01.6._V</vt:lpstr>
      <vt:lpstr>NKIP01.7._A</vt:lpstr>
      <vt:lpstr>NKIP01.7._B</vt:lpstr>
      <vt:lpstr>NKIP01.7._C</vt:lpstr>
      <vt:lpstr>NKIP01.7._D</vt:lpstr>
      <vt:lpstr>NKIP01.7._E</vt:lpstr>
      <vt:lpstr>NKIP01.7._F</vt:lpstr>
      <vt:lpstr>NKIP01.7._G</vt:lpstr>
      <vt:lpstr>NKIP01.7._H</vt:lpstr>
      <vt:lpstr>NKIP01.7._I</vt:lpstr>
      <vt:lpstr>NKIP01.7._J</vt:lpstr>
      <vt:lpstr>NKIP01.7._K</vt:lpstr>
      <vt:lpstr>NKIP01.7._L</vt:lpstr>
      <vt:lpstr>NKIP01.7._M</vt:lpstr>
      <vt:lpstr>NKIP01.7._N</vt:lpstr>
      <vt:lpstr>NKIP01.7._O</vt:lpstr>
      <vt:lpstr>NKIP01.7._P</vt:lpstr>
      <vt:lpstr>NKIP01.7._R</vt:lpstr>
      <vt:lpstr>NKIP01.7._S</vt:lpstr>
      <vt:lpstr>NKIP01.7._T</vt:lpstr>
      <vt:lpstr>NKIP01.7._U</vt:lpstr>
      <vt:lpstr>NKIP01.7._V</vt:lpstr>
      <vt:lpstr>NKIP01.8._A</vt:lpstr>
      <vt:lpstr>NKIP01.8._B</vt:lpstr>
      <vt:lpstr>NKIP01.8._C</vt:lpstr>
      <vt:lpstr>NKIP01.8._D</vt:lpstr>
      <vt:lpstr>NKIP01.8._E</vt:lpstr>
      <vt:lpstr>NKIP01.8._F</vt:lpstr>
      <vt:lpstr>NKIP01.8._G</vt:lpstr>
      <vt:lpstr>NKIP01.8._H</vt:lpstr>
      <vt:lpstr>NKIP01.8._I</vt:lpstr>
      <vt:lpstr>NKIP01.8._J</vt:lpstr>
      <vt:lpstr>NKIP01.8._K</vt:lpstr>
      <vt:lpstr>NKIP01.8._L</vt:lpstr>
      <vt:lpstr>NKIP01.8._M</vt:lpstr>
      <vt:lpstr>NKIP01.8._N</vt:lpstr>
      <vt:lpstr>NKIP01.8._O</vt:lpstr>
      <vt:lpstr>NKIP01.8._P</vt:lpstr>
      <vt:lpstr>NKIP01.8._R</vt:lpstr>
      <vt:lpstr>NKIP01.8._S</vt:lpstr>
      <vt:lpstr>NKIP01.8._T</vt:lpstr>
      <vt:lpstr>NKIP01.8._U</vt:lpstr>
      <vt:lpstr>NKIP01.8._V</vt:lpstr>
      <vt:lpstr>NKIP02.1._A</vt:lpstr>
      <vt:lpstr>NKIP02.1._B</vt:lpstr>
      <vt:lpstr>NKIP02.1._C</vt:lpstr>
      <vt:lpstr>NKIP02.1._D</vt:lpstr>
      <vt:lpstr>NKIP02.1._E</vt:lpstr>
      <vt:lpstr>NKIP02.1._F</vt:lpstr>
      <vt:lpstr>NKIP02.1._G</vt:lpstr>
      <vt:lpstr>NKIP02.1._H</vt:lpstr>
      <vt:lpstr>NKIP02.1._I</vt:lpstr>
      <vt:lpstr>NKIP02.1._J</vt:lpstr>
      <vt:lpstr>NKIP02.1._K</vt:lpstr>
      <vt:lpstr>NKIP02.1._L</vt:lpstr>
      <vt:lpstr>NKIP02.1._M</vt:lpstr>
      <vt:lpstr>NKIP02.1._N</vt:lpstr>
      <vt:lpstr>NKIP02.1._O</vt:lpstr>
      <vt:lpstr>NKIP02.1._P</vt:lpstr>
      <vt:lpstr>NKIP02.1._R</vt:lpstr>
      <vt:lpstr>NKIP02.1._S</vt:lpstr>
      <vt:lpstr>NKIP02.1._T</vt:lpstr>
      <vt:lpstr>NKIP02.1._U</vt:lpstr>
      <vt:lpstr>NKIP02.1._V</vt:lpstr>
      <vt:lpstr>NKIP02.2._A</vt:lpstr>
      <vt:lpstr>NKIP02.2._B</vt:lpstr>
      <vt:lpstr>NKIP02.2._C</vt:lpstr>
      <vt:lpstr>NKIP02.2._D</vt:lpstr>
      <vt:lpstr>NKIP02.2._E</vt:lpstr>
      <vt:lpstr>NKIP02.2._F</vt:lpstr>
      <vt:lpstr>NKIP02.2._G</vt:lpstr>
      <vt:lpstr>NKIP02.2._H</vt:lpstr>
      <vt:lpstr>NKIP02.2._I</vt:lpstr>
      <vt:lpstr>NKIP02.2._J</vt:lpstr>
      <vt:lpstr>NKIP02.2._K</vt:lpstr>
      <vt:lpstr>NKIP02.2._L</vt:lpstr>
      <vt:lpstr>NKIP02.2._M</vt:lpstr>
      <vt:lpstr>NKIP02.2._N</vt:lpstr>
      <vt:lpstr>NKIP02.2._O</vt:lpstr>
      <vt:lpstr>NKIP02.2._P</vt:lpstr>
      <vt:lpstr>NKIP02.2._R</vt:lpstr>
      <vt:lpstr>NKIP02.2._S</vt:lpstr>
      <vt:lpstr>NKIP02.2._T</vt:lpstr>
      <vt:lpstr>NKIP02.2._U</vt:lpstr>
      <vt:lpstr>NKIP02.2._V</vt:lpstr>
      <vt:lpstr>NKIP02.3._A</vt:lpstr>
      <vt:lpstr>NKIP02.3._B</vt:lpstr>
      <vt:lpstr>NKIP02.3._C</vt:lpstr>
      <vt:lpstr>NKIP02.3._D</vt:lpstr>
      <vt:lpstr>NKIP02.3._E</vt:lpstr>
      <vt:lpstr>NKIP02.3._F</vt:lpstr>
      <vt:lpstr>NKIP02.3._G</vt:lpstr>
      <vt:lpstr>NKIP02.3._H</vt:lpstr>
      <vt:lpstr>NKIP02.3._I</vt:lpstr>
      <vt:lpstr>NKIP02.3._J</vt:lpstr>
      <vt:lpstr>NKIP02.3._K</vt:lpstr>
      <vt:lpstr>NKIP02.3._L</vt:lpstr>
      <vt:lpstr>NKIP02.3._M</vt:lpstr>
      <vt:lpstr>NKIP02.3._N</vt:lpstr>
      <vt:lpstr>NKIP02.3._O</vt:lpstr>
      <vt:lpstr>NKIP02.3._P</vt:lpstr>
      <vt:lpstr>NKIP02.3._R</vt:lpstr>
      <vt:lpstr>NKIP02.3._S</vt:lpstr>
      <vt:lpstr>NKIP02.3._T</vt:lpstr>
      <vt:lpstr>NKIP02.3._U</vt:lpstr>
      <vt:lpstr>NKIP02.3._V</vt:lpstr>
      <vt:lpstr>NKIP02.3.1._A</vt:lpstr>
      <vt:lpstr>NKIP02.3.1._B</vt:lpstr>
      <vt:lpstr>NKIP02.3.1._C</vt:lpstr>
      <vt:lpstr>NKIP02.3.1._D</vt:lpstr>
      <vt:lpstr>NKIP02.3.1._E</vt:lpstr>
      <vt:lpstr>NKIP02.3.1._F</vt:lpstr>
      <vt:lpstr>NKIP02.3.1._G</vt:lpstr>
      <vt:lpstr>NKIP02.3.1._H</vt:lpstr>
      <vt:lpstr>NKIP02.3.1._I</vt:lpstr>
      <vt:lpstr>NKIP02.3.1._J</vt:lpstr>
      <vt:lpstr>NKIP02.3.1._K</vt:lpstr>
      <vt:lpstr>NKIP02.3.1._L</vt:lpstr>
      <vt:lpstr>NKIP02.3.1._M</vt:lpstr>
      <vt:lpstr>NKIP02.3.1._N</vt:lpstr>
      <vt:lpstr>NKIP02.3.1._O</vt:lpstr>
      <vt:lpstr>NKIP02.3.1._P</vt:lpstr>
      <vt:lpstr>NKIP02.3.1._R</vt:lpstr>
      <vt:lpstr>NKIP02.3.1._S</vt:lpstr>
      <vt:lpstr>NKIP02.3.1._T</vt:lpstr>
      <vt:lpstr>NKIP02.3.1._U</vt:lpstr>
      <vt:lpstr>NKIP02.3.1._V</vt:lpstr>
      <vt:lpstr>NKIP02.4._A</vt:lpstr>
      <vt:lpstr>NKIP02.4._B</vt:lpstr>
      <vt:lpstr>NKIP02.4._C</vt:lpstr>
      <vt:lpstr>NKIP02.4._D</vt:lpstr>
      <vt:lpstr>NKIP02.4._E</vt:lpstr>
      <vt:lpstr>NKIP02.4._F</vt:lpstr>
      <vt:lpstr>NKIP02.4._G</vt:lpstr>
      <vt:lpstr>NKIP02.4._H</vt:lpstr>
      <vt:lpstr>NKIP02.4._I</vt:lpstr>
      <vt:lpstr>NKIP02.4._J</vt:lpstr>
      <vt:lpstr>NKIP02.4._K</vt:lpstr>
      <vt:lpstr>NKIP02.4._L</vt:lpstr>
      <vt:lpstr>NKIP02.4._M</vt:lpstr>
      <vt:lpstr>NKIP02.4._N</vt:lpstr>
      <vt:lpstr>NKIP02.4._O</vt:lpstr>
      <vt:lpstr>NKIP02.4._P</vt:lpstr>
      <vt:lpstr>NKIP02.4._R</vt:lpstr>
      <vt:lpstr>NKIP02.4._S</vt:lpstr>
      <vt:lpstr>NKIP02.4._T</vt:lpstr>
      <vt:lpstr>NKIP02.4._U</vt:lpstr>
      <vt:lpstr>NKIP02.4._V</vt:lpstr>
      <vt:lpstr>NKIP02.5._A</vt:lpstr>
      <vt:lpstr>NKIP02.5._B</vt:lpstr>
      <vt:lpstr>NKIP02.5._C</vt:lpstr>
      <vt:lpstr>NKIP02.5._D</vt:lpstr>
      <vt:lpstr>NKIP02.5._E</vt:lpstr>
      <vt:lpstr>NKIP02.5._F</vt:lpstr>
      <vt:lpstr>NKIP02.5._G</vt:lpstr>
      <vt:lpstr>NKIP02.5._H</vt:lpstr>
      <vt:lpstr>NKIP02.5._I</vt:lpstr>
      <vt:lpstr>NKIP02.5._J</vt:lpstr>
      <vt:lpstr>NKIP02.5._K</vt:lpstr>
      <vt:lpstr>NKIP02.5._L</vt:lpstr>
      <vt:lpstr>NKIP02.5._M</vt:lpstr>
      <vt:lpstr>NKIP02.5._N</vt:lpstr>
      <vt:lpstr>NKIP02.5._O</vt:lpstr>
      <vt:lpstr>NKIP02.5._P</vt:lpstr>
      <vt:lpstr>NKIP02.5._R</vt:lpstr>
      <vt:lpstr>NKIP02.5._S</vt:lpstr>
      <vt:lpstr>NKIP02.5._T</vt:lpstr>
      <vt:lpstr>NKIP02.5._U</vt:lpstr>
      <vt:lpstr>NKIP02.5._V</vt:lpstr>
      <vt:lpstr>NKIP02.6._A</vt:lpstr>
      <vt:lpstr>NKIP02.6._B</vt:lpstr>
      <vt:lpstr>NKIP02.6._C</vt:lpstr>
      <vt:lpstr>NKIP02.6._D</vt:lpstr>
      <vt:lpstr>NKIP02.6._E</vt:lpstr>
      <vt:lpstr>NKIP02.6._F</vt:lpstr>
      <vt:lpstr>NKIP02.6._G</vt:lpstr>
      <vt:lpstr>NKIP02.6._H</vt:lpstr>
      <vt:lpstr>NKIP02.6._I</vt:lpstr>
      <vt:lpstr>NKIP02.6._J</vt:lpstr>
      <vt:lpstr>NKIP02.6._K</vt:lpstr>
      <vt:lpstr>NKIP02.6._L</vt:lpstr>
      <vt:lpstr>NKIP02.6._M</vt:lpstr>
      <vt:lpstr>NKIP02.6._N</vt:lpstr>
      <vt:lpstr>NKIP02.6._O</vt:lpstr>
      <vt:lpstr>NKIP02.6._P</vt:lpstr>
      <vt:lpstr>NKIP02.6._R</vt:lpstr>
      <vt:lpstr>NKIP02.6._S</vt:lpstr>
      <vt:lpstr>NKIP02.6._T</vt:lpstr>
      <vt:lpstr>NKIP02.6._U</vt:lpstr>
      <vt:lpstr>NKIP02.6._V</vt:lpstr>
      <vt:lpstr>NKIP02.7._A</vt:lpstr>
      <vt:lpstr>NKIP02.7._B</vt:lpstr>
      <vt:lpstr>NKIP02.7._C</vt:lpstr>
      <vt:lpstr>NKIP02.7._D</vt:lpstr>
      <vt:lpstr>NKIP02.7._E</vt:lpstr>
      <vt:lpstr>NKIP02.7._F</vt:lpstr>
      <vt:lpstr>NKIP02.7._G</vt:lpstr>
      <vt:lpstr>NKIP02.7._H</vt:lpstr>
      <vt:lpstr>NKIP02.7._I</vt:lpstr>
      <vt:lpstr>NKIP02.7._J</vt:lpstr>
      <vt:lpstr>NKIP02.7._K</vt:lpstr>
      <vt:lpstr>NKIP02.7._L</vt:lpstr>
      <vt:lpstr>NKIP02.7._M</vt:lpstr>
      <vt:lpstr>NKIP02.7._N</vt:lpstr>
      <vt:lpstr>NKIP02.7._O</vt:lpstr>
      <vt:lpstr>NKIP02.7._P</vt:lpstr>
      <vt:lpstr>NKIP02.7._R</vt:lpstr>
      <vt:lpstr>NKIP02.7._S</vt:lpstr>
      <vt:lpstr>NKIP02.7._T</vt:lpstr>
      <vt:lpstr>NKIP02.7._U</vt:lpstr>
      <vt:lpstr>NKIP02.7._V</vt:lpstr>
      <vt:lpstr>NKIP03.1._A</vt:lpstr>
      <vt:lpstr>NKIP03.1._AA</vt:lpstr>
      <vt:lpstr>NKIP03.1._B</vt:lpstr>
      <vt:lpstr>NKIP03.1._C</vt:lpstr>
      <vt:lpstr>NKIP03.1._CC</vt:lpstr>
      <vt:lpstr>NKIP03.1._D</vt:lpstr>
      <vt:lpstr>NKIP03.1._E</vt:lpstr>
      <vt:lpstr>NKIP03.1._EE</vt:lpstr>
      <vt:lpstr>NKIP03.1._F</vt:lpstr>
      <vt:lpstr>NKIP03.1._G</vt:lpstr>
      <vt:lpstr>NKIP03.1._H</vt:lpstr>
      <vt:lpstr>NKIP03.1._I</vt:lpstr>
      <vt:lpstr>NKIP03.1._J</vt:lpstr>
      <vt:lpstr>NKIP03.1._K</vt:lpstr>
      <vt:lpstr>NKIP03.1._L</vt:lpstr>
      <vt:lpstr>NKIP03.1._M</vt:lpstr>
      <vt:lpstr>NKIP03.1._N</vt:lpstr>
      <vt:lpstr>NKIP03.1._O</vt:lpstr>
      <vt:lpstr>NKIP03.1._P</vt:lpstr>
      <vt:lpstr>NKIP03.1._Q</vt:lpstr>
      <vt:lpstr>NKIP03.1._R</vt:lpstr>
      <vt:lpstr>NKIP03.2._A</vt:lpstr>
      <vt:lpstr>NKIP03.2._AA</vt:lpstr>
      <vt:lpstr>NKIP03.2._B</vt:lpstr>
      <vt:lpstr>NKIP03.2._C</vt:lpstr>
      <vt:lpstr>NKIP03.2._CC</vt:lpstr>
      <vt:lpstr>NKIP03.2._D</vt:lpstr>
      <vt:lpstr>NKIP03.2._E</vt:lpstr>
      <vt:lpstr>NKIP03.2._EE</vt:lpstr>
      <vt:lpstr>NKIP03.2._F</vt:lpstr>
      <vt:lpstr>NKIP03.2._G</vt:lpstr>
      <vt:lpstr>NKIP03.2._H</vt:lpstr>
      <vt:lpstr>NKIP03.2._I</vt:lpstr>
      <vt:lpstr>NKIP03.2._J</vt:lpstr>
      <vt:lpstr>NKIP03.2._K</vt:lpstr>
      <vt:lpstr>NKIP03.2._L</vt:lpstr>
      <vt:lpstr>NKIP03.2._M</vt:lpstr>
      <vt:lpstr>NKIP03.2._N</vt:lpstr>
      <vt:lpstr>NKIP03.2._O</vt:lpstr>
      <vt:lpstr>NKIP03.2._P</vt:lpstr>
      <vt:lpstr>NKIP03.2._Q</vt:lpstr>
      <vt:lpstr>NKIP03.2._R</vt:lpstr>
      <vt:lpstr>NKIP03.3._A</vt:lpstr>
      <vt:lpstr>NKIP03.3._AA</vt:lpstr>
      <vt:lpstr>NKIP03.3._B</vt:lpstr>
      <vt:lpstr>NKIP03.3._C</vt:lpstr>
      <vt:lpstr>NKIP03.3._CC</vt:lpstr>
      <vt:lpstr>NKIP03.3._D</vt:lpstr>
      <vt:lpstr>NKIP03.3._E</vt:lpstr>
      <vt:lpstr>NKIP03.3._EE</vt:lpstr>
      <vt:lpstr>NKIP03.3._F</vt:lpstr>
      <vt:lpstr>NKIP03.3._G</vt:lpstr>
      <vt:lpstr>NKIP03.3._H</vt:lpstr>
      <vt:lpstr>NKIP03.3._I</vt:lpstr>
      <vt:lpstr>NKIP03.3._J</vt:lpstr>
      <vt:lpstr>NKIP03.3._K</vt:lpstr>
      <vt:lpstr>NKIP03.3._L</vt:lpstr>
      <vt:lpstr>NKIP03.3._M</vt:lpstr>
      <vt:lpstr>NKIP03.3._N</vt:lpstr>
      <vt:lpstr>NKIP03.3._O</vt:lpstr>
      <vt:lpstr>NKIP03.3._P</vt:lpstr>
      <vt:lpstr>NKIP03.3._Q</vt:lpstr>
      <vt:lpstr>NKIP03.3._R</vt:lpstr>
      <vt:lpstr>NKIP03.4._A</vt:lpstr>
      <vt:lpstr>NKIP03.4._AA</vt:lpstr>
      <vt:lpstr>NKIP03.4._B</vt:lpstr>
      <vt:lpstr>NKIP03.4._C</vt:lpstr>
      <vt:lpstr>NKIP03.4._CC</vt:lpstr>
      <vt:lpstr>NKIP03.4._D</vt:lpstr>
      <vt:lpstr>NKIP03.4._E</vt:lpstr>
      <vt:lpstr>NKIP03.4._EE</vt:lpstr>
      <vt:lpstr>NKIP03.4._F</vt:lpstr>
      <vt:lpstr>NKIP03.4._G</vt:lpstr>
      <vt:lpstr>NKIP03.4._H</vt:lpstr>
      <vt:lpstr>NKIP03.4._I</vt:lpstr>
      <vt:lpstr>NKIP03.4._J</vt:lpstr>
      <vt:lpstr>NKIP03.4._K</vt:lpstr>
      <vt:lpstr>NKIP03.4._L</vt:lpstr>
      <vt:lpstr>NKIP03.4._M</vt:lpstr>
      <vt:lpstr>NKIP03.4._N</vt:lpstr>
      <vt:lpstr>NKIP03.4._O</vt:lpstr>
      <vt:lpstr>NKIP03.4._P</vt:lpstr>
      <vt:lpstr>NKIP03.4._Q</vt:lpstr>
      <vt:lpstr>NKIP03.4._R</vt:lpstr>
      <vt:lpstr>NKIP03.5._A</vt:lpstr>
      <vt:lpstr>NKIP03.5._AA</vt:lpstr>
      <vt:lpstr>NKIP03.5._B</vt:lpstr>
      <vt:lpstr>NKIP03.5._C</vt:lpstr>
      <vt:lpstr>NKIP03.5._CC</vt:lpstr>
      <vt:lpstr>NKIP03.5._D</vt:lpstr>
      <vt:lpstr>NKIP03.5._E</vt:lpstr>
      <vt:lpstr>NKIP03.5._EE</vt:lpstr>
      <vt:lpstr>NKIP03.5._F</vt:lpstr>
      <vt:lpstr>NKIP03.5._G</vt:lpstr>
      <vt:lpstr>NKIP03.5._H</vt:lpstr>
      <vt:lpstr>NKIP03.5._I</vt:lpstr>
      <vt:lpstr>NKIP03.5._J</vt:lpstr>
      <vt:lpstr>NKIP03.5._K</vt:lpstr>
      <vt:lpstr>NKIP03.5._L</vt:lpstr>
      <vt:lpstr>NKIP03.5._M</vt:lpstr>
      <vt:lpstr>NKIP03.5._N</vt:lpstr>
      <vt:lpstr>NKIP03.5._O</vt:lpstr>
      <vt:lpstr>NKIP03.5._P</vt:lpstr>
      <vt:lpstr>NKIP03.5._Q</vt:lpstr>
      <vt:lpstr>NKIP03.5._R</vt:lpstr>
      <vt:lpstr>NKIP03.6._A</vt:lpstr>
      <vt:lpstr>NKIP03.6._AA</vt:lpstr>
      <vt:lpstr>NKIP03.6._B</vt:lpstr>
      <vt:lpstr>NKIP03.6._C</vt:lpstr>
      <vt:lpstr>NKIP03.6._CC</vt:lpstr>
      <vt:lpstr>NKIP03.6._D</vt:lpstr>
      <vt:lpstr>NKIP03.6._E</vt:lpstr>
      <vt:lpstr>NKIP03.6._EE</vt:lpstr>
      <vt:lpstr>NKIP03.6._F</vt:lpstr>
      <vt:lpstr>NKIP03.6._G</vt:lpstr>
      <vt:lpstr>NKIP03.6._H</vt:lpstr>
      <vt:lpstr>NKIP03.6._I</vt:lpstr>
      <vt:lpstr>NKIP03.6._J</vt:lpstr>
      <vt:lpstr>NKIP03.6._K</vt:lpstr>
      <vt:lpstr>NKIP03.6._L</vt:lpstr>
      <vt:lpstr>NKIP03.6._M</vt:lpstr>
      <vt:lpstr>NKIP03.6._N</vt:lpstr>
      <vt:lpstr>NKIP03.6._O</vt:lpstr>
      <vt:lpstr>NKIP03.6._P</vt:lpstr>
      <vt:lpstr>NKIP03.6._Q</vt:lpstr>
      <vt:lpstr>NKIP03.6._R</vt:lpstr>
      <vt:lpstr>NKIP03.7._A</vt:lpstr>
      <vt:lpstr>NKIP03.7._AA</vt:lpstr>
      <vt:lpstr>NKIP03.7._B</vt:lpstr>
      <vt:lpstr>NKIP03.7._C</vt:lpstr>
      <vt:lpstr>NKIP03.7._CC</vt:lpstr>
      <vt:lpstr>NKIP03.7._D</vt:lpstr>
      <vt:lpstr>NKIP03.7._E</vt:lpstr>
      <vt:lpstr>NKIP03.7._EE</vt:lpstr>
      <vt:lpstr>NKIP03.7._F</vt:lpstr>
      <vt:lpstr>NKIP03.7._G</vt:lpstr>
      <vt:lpstr>NKIP03.7._H</vt:lpstr>
      <vt:lpstr>NKIP03.7._I</vt:lpstr>
      <vt:lpstr>NKIP03.7._J</vt:lpstr>
      <vt:lpstr>NKIP03.7._K</vt:lpstr>
      <vt:lpstr>NKIP03.7._L</vt:lpstr>
      <vt:lpstr>NKIP03.7._M</vt:lpstr>
      <vt:lpstr>NKIP03.7._N</vt:lpstr>
      <vt:lpstr>NKIP03.7._O</vt:lpstr>
      <vt:lpstr>NKIP03.7._P</vt:lpstr>
      <vt:lpstr>NKIP03.7._Q</vt:lpstr>
      <vt:lpstr>NKIP03.7._R</vt:lpstr>
      <vt:lpstr>NKIP03.8._A</vt:lpstr>
      <vt:lpstr>NKIP03.8._AA</vt:lpstr>
      <vt:lpstr>NKIP03.8._B</vt:lpstr>
      <vt:lpstr>NKIP03.8._C</vt:lpstr>
      <vt:lpstr>NKIP03.8._CC</vt:lpstr>
      <vt:lpstr>NKIP03.8._D</vt:lpstr>
      <vt:lpstr>NKIP03.8._E</vt:lpstr>
      <vt:lpstr>NKIP03.8._EE</vt:lpstr>
      <vt:lpstr>NKIP03.8._F</vt:lpstr>
      <vt:lpstr>NKIP03.8._G</vt:lpstr>
      <vt:lpstr>NKIP03.8._H</vt:lpstr>
      <vt:lpstr>NKIP03.8._I</vt:lpstr>
      <vt:lpstr>NKIP03.8._J</vt:lpstr>
      <vt:lpstr>NKIP03.8._K</vt:lpstr>
      <vt:lpstr>NKIP03.8._L</vt:lpstr>
      <vt:lpstr>NKIP03.8._M</vt:lpstr>
      <vt:lpstr>NKIP03.8._N</vt:lpstr>
      <vt:lpstr>NKIP03.8._O</vt:lpstr>
      <vt:lpstr>NKIP03.8._P</vt:lpstr>
      <vt:lpstr>NKIP03.8._Q</vt:lpstr>
      <vt:lpstr>NKIP03.8._R</vt:lpstr>
      <vt:lpstr>NKIP04.1._A</vt:lpstr>
      <vt:lpstr>NKIP04.1._AA</vt:lpstr>
      <vt:lpstr>NKIP04.1._B</vt:lpstr>
      <vt:lpstr>NKIP04.1._C</vt:lpstr>
      <vt:lpstr>NKIP04.1._CC</vt:lpstr>
      <vt:lpstr>NKIP04.1._D</vt:lpstr>
      <vt:lpstr>NKIP04.1._E</vt:lpstr>
      <vt:lpstr>NKIP04.1._EE</vt:lpstr>
      <vt:lpstr>NKIP04.1._F</vt:lpstr>
      <vt:lpstr>NKIP04.1._G</vt:lpstr>
      <vt:lpstr>NKIP04.1._H</vt:lpstr>
      <vt:lpstr>NKIP04.1._I</vt:lpstr>
      <vt:lpstr>NKIP04.1._J</vt:lpstr>
      <vt:lpstr>NKIP04.1._K</vt:lpstr>
      <vt:lpstr>NKIP04.1._L</vt:lpstr>
      <vt:lpstr>NKIP04.1._M</vt:lpstr>
      <vt:lpstr>NKIP04.1._N</vt:lpstr>
      <vt:lpstr>NKIP04.1._O</vt:lpstr>
      <vt:lpstr>NKIP04.1._P</vt:lpstr>
      <vt:lpstr>NKIP04.1._Q</vt:lpstr>
      <vt:lpstr>NKIP04.1._R</vt:lpstr>
      <vt:lpstr>NKIP04.2._A</vt:lpstr>
      <vt:lpstr>NKIP04.2._AA</vt:lpstr>
      <vt:lpstr>NKIP04.2._B</vt:lpstr>
      <vt:lpstr>NKIP04.2._C</vt:lpstr>
      <vt:lpstr>NKIP04.2._CC</vt:lpstr>
      <vt:lpstr>NKIP04.2._D</vt:lpstr>
      <vt:lpstr>NKIP04.2._E</vt:lpstr>
      <vt:lpstr>NKIP04.2._EE</vt:lpstr>
      <vt:lpstr>NKIP04.2._F</vt:lpstr>
      <vt:lpstr>NKIP04.2._G</vt:lpstr>
      <vt:lpstr>NKIP04.2._H</vt:lpstr>
      <vt:lpstr>NKIP04.2._I</vt:lpstr>
      <vt:lpstr>NKIP04.2._J</vt:lpstr>
      <vt:lpstr>NKIP04.2._K</vt:lpstr>
      <vt:lpstr>NKIP04.2._L</vt:lpstr>
      <vt:lpstr>NKIP04.2._M</vt:lpstr>
      <vt:lpstr>NKIP04.2._N</vt:lpstr>
      <vt:lpstr>NKIP04.2._O</vt:lpstr>
      <vt:lpstr>NKIP04.2._P</vt:lpstr>
      <vt:lpstr>NKIP04.2._Q</vt:lpstr>
      <vt:lpstr>NKIP04.2._R</vt:lpstr>
      <vt:lpstr>NKIP04.3._A</vt:lpstr>
      <vt:lpstr>NKIP04.3._AA</vt:lpstr>
      <vt:lpstr>NKIP04.3._B</vt:lpstr>
      <vt:lpstr>NKIP04.3._C</vt:lpstr>
      <vt:lpstr>NKIP04.3._CC</vt:lpstr>
      <vt:lpstr>NKIP04.3._D</vt:lpstr>
      <vt:lpstr>NKIP04.3._E</vt:lpstr>
      <vt:lpstr>NKIP04.3._EE</vt:lpstr>
      <vt:lpstr>NKIP04.3._F</vt:lpstr>
      <vt:lpstr>NKIP04.3._G</vt:lpstr>
      <vt:lpstr>NKIP04.3._H</vt:lpstr>
      <vt:lpstr>NKIP04.3._I</vt:lpstr>
      <vt:lpstr>NKIP04.3._J</vt:lpstr>
      <vt:lpstr>NKIP04.3._K</vt:lpstr>
      <vt:lpstr>NKIP04.3._L</vt:lpstr>
      <vt:lpstr>NKIP04.3._M</vt:lpstr>
      <vt:lpstr>NKIP04.3._N</vt:lpstr>
      <vt:lpstr>NKIP04.3._O</vt:lpstr>
      <vt:lpstr>NKIP04.3._P</vt:lpstr>
      <vt:lpstr>NKIP04.3._Q</vt:lpstr>
      <vt:lpstr>NKIP04.3._R</vt:lpstr>
      <vt:lpstr>NKIP04.3.1._A</vt:lpstr>
      <vt:lpstr>NKIP04.3.1._AA</vt:lpstr>
      <vt:lpstr>NKIP04.3.1._B</vt:lpstr>
      <vt:lpstr>NKIP04.3.1._C</vt:lpstr>
      <vt:lpstr>NKIP04.3.1._CC</vt:lpstr>
      <vt:lpstr>NKIP04.3.1._D</vt:lpstr>
      <vt:lpstr>NKIP04.3.1._E</vt:lpstr>
      <vt:lpstr>NKIP04.3.1._EE</vt:lpstr>
      <vt:lpstr>NKIP04.3.1._F</vt:lpstr>
      <vt:lpstr>NKIP04.3.1._G</vt:lpstr>
      <vt:lpstr>NKIP04.3.1._H</vt:lpstr>
      <vt:lpstr>NKIP04.3.1._I</vt:lpstr>
      <vt:lpstr>NKIP04.3.1._J</vt:lpstr>
      <vt:lpstr>NKIP04.3.1._K</vt:lpstr>
      <vt:lpstr>NKIP04.3.1._L</vt:lpstr>
      <vt:lpstr>NKIP04.3.1._M</vt:lpstr>
      <vt:lpstr>NKIP04.3.1._N</vt:lpstr>
      <vt:lpstr>NKIP04.3.1._O</vt:lpstr>
      <vt:lpstr>NKIP04.3.1._P</vt:lpstr>
      <vt:lpstr>NKIP04.3.1._Q</vt:lpstr>
      <vt:lpstr>NKIP04.3.1._R</vt:lpstr>
      <vt:lpstr>NKIP04.4._A</vt:lpstr>
      <vt:lpstr>NKIP04.4._AA</vt:lpstr>
      <vt:lpstr>NKIP04.4._B</vt:lpstr>
      <vt:lpstr>NKIP04.4._C</vt:lpstr>
      <vt:lpstr>NKIP04.4._CC</vt:lpstr>
      <vt:lpstr>NKIP04.4._D</vt:lpstr>
      <vt:lpstr>NKIP04.4._E</vt:lpstr>
      <vt:lpstr>NKIP04.4._EE</vt:lpstr>
      <vt:lpstr>NKIP04.4._F</vt:lpstr>
      <vt:lpstr>NKIP04.4._G</vt:lpstr>
      <vt:lpstr>NKIP04.4._H</vt:lpstr>
      <vt:lpstr>NKIP04.4._I</vt:lpstr>
      <vt:lpstr>NKIP04.4._J</vt:lpstr>
      <vt:lpstr>NKIP04.4._K</vt:lpstr>
      <vt:lpstr>NKIP04.4._L</vt:lpstr>
      <vt:lpstr>NKIP04.4._M</vt:lpstr>
      <vt:lpstr>NKIP04.4._N</vt:lpstr>
      <vt:lpstr>NKIP04.4._O</vt:lpstr>
      <vt:lpstr>NKIP04.4._P</vt:lpstr>
      <vt:lpstr>NKIP04.4._Q</vt:lpstr>
      <vt:lpstr>NKIP04.4._R</vt:lpstr>
      <vt:lpstr>NKIP04.5._A</vt:lpstr>
      <vt:lpstr>NKIP04.5._AA</vt:lpstr>
      <vt:lpstr>NKIP04.5._B</vt:lpstr>
      <vt:lpstr>NKIP04.5._C</vt:lpstr>
      <vt:lpstr>NKIP04.5._CC</vt:lpstr>
      <vt:lpstr>NKIP04.5._D</vt:lpstr>
      <vt:lpstr>NKIP04.5._E</vt:lpstr>
      <vt:lpstr>NKIP04.5._EE</vt:lpstr>
      <vt:lpstr>NKIP04.5._F</vt:lpstr>
      <vt:lpstr>NKIP04.5._G</vt:lpstr>
      <vt:lpstr>NKIP04.5._H</vt:lpstr>
      <vt:lpstr>NKIP04.5._I</vt:lpstr>
      <vt:lpstr>NKIP04.5._J</vt:lpstr>
      <vt:lpstr>NKIP04.5._K</vt:lpstr>
      <vt:lpstr>NKIP04.5._L</vt:lpstr>
      <vt:lpstr>NKIP04.5._M</vt:lpstr>
      <vt:lpstr>NKIP04.5._N</vt:lpstr>
      <vt:lpstr>NKIP04.5._O</vt:lpstr>
      <vt:lpstr>NKIP04.5._P</vt:lpstr>
      <vt:lpstr>NKIP04.5._Q</vt:lpstr>
      <vt:lpstr>NKIP04.5._R</vt:lpstr>
      <vt:lpstr>NKIP04.6._A</vt:lpstr>
      <vt:lpstr>NKIP04.6._AA</vt:lpstr>
      <vt:lpstr>NKIP04.6._B</vt:lpstr>
      <vt:lpstr>NKIP04.6._C</vt:lpstr>
      <vt:lpstr>NKIP04.6._CC</vt:lpstr>
      <vt:lpstr>NKIP04.6._D</vt:lpstr>
      <vt:lpstr>NKIP04.6._E</vt:lpstr>
      <vt:lpstr>NKIP04.6._EE</vt:lpstr>
      <vt:lpstr>NKIP04.6._F</vt:lpstr>
      <vt:lpstr>NKIP04.6._G</vt:lpstr>
      <vt:lpstr>NKIP04.6._H</vt:lpstr>
      <vt:lpstr>NKIP04.6._I</vt:lpstr>
      <vt:lpstr>NKIP04.6._J</vt:lpstr>
      <vt:lpstr>NKIP04.6._K</vt:lpstr>
      <vt:lpstr>NKIP04.6._L</vt:lpstr>
      <vt:lpstr>NKIP04.6._M</vt:lpstr>
      <vt:lpstr>NKIP04.6._N</vt:lpstr>
      <vt:lpstr>NKIP04.6._O</vt:lpstr>
      <vt:lpstr>NKIP04.6._P</vt:lpstr>
      <vt:lpstr>NKIP04.6._Q</vt:lpstr>
      <vt:lpstr>NKIP04.6._R</vt:lpstr>
      <vt:lpstr>NKIP04.7._A</vt:lpstr>
      <vt:lpstr>NKIP04.7._AA</vt:lpstr>
      <vt:lpstr>NKIP04.7._B</vt:lpstr>
      <vt:lpstr>NKIP04.7._C</vt:lpstr>
      <vt:lpstr>NKIP04.7._CC</vt:lpstr>
      <vt:lpstr>NKIP04.7._D</vt:lpstr>
      <vt:lpstr>NKIP04.7._E</vt:lpstr>
      <vt:lpstr>NKIP04.7._EE</vt:lpstr>
      <vt:lpstr>NKIP04.7._F</vt:lpstr>
      <vt:lpstr>NKIP04.7._G</vt:lpstr>
      <vt:lpstr>NKIP04.7._H</vt:lpstr>
      <vt:lpstr>NKIP04.7._I</vt:lpstr>
      <vt:lpstr>NKIP04.7._J</vt:lpstr>
      <vt:lpstr>NKIP04.7._K</vt:lpstr>
      <vt:lpstr>NKIP04.7._L</vt:lpstr>
      <vt:lpstr>NKIP04.7._M</vt:lpstr>
      <vt:lpstr>NKIP04.7._N</vt:lpstr>
      <vt:lpstr>NKIP04.7._O</vt:lpstr>
      <vt:lpstr>NKIP04.7._P</vt:lpstr>
      <vt:lpstr>NKIP04.7._Q</vt:lpstr>
      <vt:lpstr>NKIP04.7._R</vt:lpstr>
      <vt:lpstr>NKIP05.1._A</vt:lpstr>
      <vt:lpstr>NKIP05.1._B</vt:lpstr>
      <vt:lpstr>NKIP05.1._C</vt:lpstr>
      <vt:lpstr>NKIP05.1._D</vt:lpstr>
      <vt:lpstr>NKIP05.1._E</vt:lpstr>
      <vt:lpstr>NKIP05.1._F</vt:lpstr>
      <vt:lpstr>NKIP05.1._G</vt:lpstr>
      <vt:lpstr>NKIP05.1._H</vt:lpstr>
      <vt:lpstr>NKIP05.1._I</vt:lpstr>
      <vt:lpstr>NKIP05.1._J</vt:lpstr>
      <vt:lpstr>NKIP05.1._K</vt:lpstr>
      <vt:lpstr>NKIP05.1._L</vt:lpstr>
      <vt:lpstr>NKIP05.1.1._A</vt:lpstr>
      <vt:lpstr>NKIP05.1.1._B</vt:lpstr>
      <vt:lpstr>NKIP05.1.1._C</vt:lpstr>
      <vt:lpstr>NKIP05.1.1._D</vt:lpstr>
      <vt:lpstr>NKIP05.1.1._E</vt:lpstr>
      <vt:lpstr>NKIP05.1.1._F</vt:lpstr>
      <vt:lpstr>NKIP05.1.1._G</vt:lpstr>
      <vt:lpstr>NKIP05.1.1._H</vt:lpstr>
      <vt:lpstr>NKIP05.1.1._I</vt:lpstr>
      <vt:lpstr>NKIP05.1.1._J</vt:lpstr>
      <vt:lpstr>NKIP05.1.1._K</vt:lpstr>
      <vt:lpstr>NKIP05.1.1._L</vt:lpstr>
      <vt:lpstr>NKIP05.1.2._A</vt:lpstr>
      <vt:lpstr>NKIP05.1.2._B</vt:lpstr>
      <vt:lpstr>NKIP05.1.2._C</vt:lpstr>
      <vt:lpstr>NKIP05.1.2._D</vt:lpstr>
      <vt:lpstr>NKIP05.1.2._E</vt:lpstr>
      <vt:lpstr>NKIP05.1.2._F</vt:lpstr>
      <vt:lpstr>NKIP05.1.2._G</vt:lpstr>
      <vt:lpstr>NKIP05.1.2._H</vt:lpstr>
      <vt:lpstr>NKIP05.1.2._I</vt:lpstr>
      <vt:lpstr>NKIP05.1.2._J</vt:lpstr>
      <vt:lpstr>NKIP05.1.2._K</vt:lpstr>
      <vt:lpstr>NKIP05.1.2._L</vt:lpstr>
      <vt:lpstr>NKIP05.1.3._A</vt:lpstr>
      <vt:lpstr>NKIP05.1.3._B</vt:lpstr>
      <vt:lpstr>NKIP05.1.3._C</vt:lpstr>
      <vt:lpstr>NKIP05.1.3._D</vt:lpstr>
      <vt:lpstr>NKIP05.1.3._E</vt:lpstr>
      <vt:lpstr>NKIP05.1.3._F</vt:lpstr>
      <vt:lpstr>NKIP05.1.3._G</vt:lpstr>
      <vt:lpstr>NKIP05.1.3._H</vt:lpstr>
      <vt:lpstr>NKIP05.1.3._I</vt:lpstr>
      <vt:lpstr>NKIP05.1.3._J</vt:lpstr>
      <vt:lpstr>NKIP05.1.3._K</vt:lpstr>
      <vt:lpstr>NKIP05.1.3._L</vt:lpstr>
      <vt:lpstr>NKIP05.1.4._A</vt:lpstr>
      <vt:lpstr>NKIP05.1.4._B</vt:lpstr>
      <vt:lpstr>NKIP05.1.4._C</vt:lpstr>
      <vt:lpstr>NKIP05.1.4._D</vt:lpstr>
      <vt:lpstr>NKIP05.1.4._E</vt:lpstr>
      <vt:lpstr>NKIP05.1.4._F</vt:lpstr>
      <vt:lpstr>NKIP05.1.4._G</vt:lpstr>
      <vt:lpstr>NKIP05.1.4._H</vt:lpstr>
      <vt:lpstr>NKIP05.1.4._I</vt:lpstr>
      <vt:lpstr>NKIP05.1.4._J</vt:lpstr>
      <vt:lpstr>NKIP05.1.4._K</vt:lpstr>
      <vt:lpstr>NKIP05.1.4._L</vt:lpstr>
      <vt:lpstr>NKIP05.1.5._A</vt:lpstr>
      <vt:lpstr>NKIP05.1.5._B</vt:lpstr>
      <vt:lpstr>NKIP05.1.5._C</vt:lpstr>
      <vt:lpstr>NKIP05.1.5._D</vt:lpstr>
      <vt:lpstr>NKIP05.1.5._E</vt:lpstr>
      <vt:lpstr>NKIP05.1.5._F</vt:lpstr>
      <vt:lpstr>NKIP05.1.5._G</vt:lpstr>
      <vt:lpstr>NKIP05.1.5._H</vt:lpstr>
      <vt:lpstr>NKIP05.1.5._I</vt:lpstr>
      <vt:lpstr>NKIP05.1.5._J</vt:lpstr>
      <vt:lpstr>NKIP05.1.5._K</vt:lpstr>
      <vt:lpstr>NKIP05.1.5._L</vt:lpstr>
      <vt:lpstr>NKIP05.1.6._A</vt:lpstr>
      <vt:lpstr>NKIP05.1.6._B</vt:lpstr>
      <vt:lpstr>NKIP05.1.6._C</vt:lpstr>
      <vt:lpstr>NKIP05.1.6._D</vt:lpstr>
      <vt:lpstr>NKIP05.1.6._E</vt:lpstr>
      <vt:lpstr>NKIP05.1.6._F</vt:lpstr>
      <vt:lpstr>NKIP05.1.6._G</vt:lpstr>
      <vt:lpstr>NKIP05.1.6._H</vt:lpstr>
      <vt:lpstr>NKIP05.1.6._I</vt:lpstr>
      <vt:lpstr>NKIP05.1.6._J</vt:lpstr>
      <vt:lpstr>NKIP05.1.6._K</vt:lpstr>
      <vt:lpstr>NKIP05.1.6._L</vt:lpstr>
      <vt:lpstr>NKIP05.1.7._A</vt:lpstr>
      <vt:lpstr>NKIP05.1.7._B</vt:lpstr>
      <vt:lpstr>NKIP05.1.7._C</vt:lpstr>
      <vt:lpstr>NKIP05.1.7._D</vt:lpstr>
      <vt:lpstr>NKIP05.1.7._E</vt:lpstr>
      <vt:lpstr>NKIP05.1.7._F</vt:lpstr>
      <vt:lpstr>NKIP05.1.7._G</vt:lpstr>
      <vt:lpstr>NKIP05.1.7._H</vt:lpstr>
      <vt:lpstr>NKIP05.1.7._I</vt:lpstr>
      <vt:lpstr>NKIP05.1.7._J</vt:lpstr>
      <vt:lpstr>NKIP05.1.7._K</vt:lpstr>
      <vt:lpstr>NKIP05.1.7._L</vt:lpstr>
      <vt:lpstr>NKIP05.2._A</vt:lpstr>
      <vt:lpstr>NKIP05.2._B</vt:lpstr>
      <vt:lpstr>NKIP05.2._C</vt:lpstr>
      <vt:lpstr>NKIP05.2._D</vt:lpstr>
      <vt:lpstr>NKIP05.2._E</vt:lpstr>
      <vt:lpstr>NKIP05.2._F</vt:lpstr>
      <vt:lpstr>NKIP05.2._G</vt:lpstr>
      <vt:lpstr>NKIP05.2._H</vt:lpstr>
      <vt:lpstr>NKIP05.2._I</vt:lpstr>
      <vt:lpstr>NKIP05.2._J</vt:lpstr>
      <vt:lpstr>NKIP05.2._K</vt:lpstr>
      <vt:lpstr>NKIP05.2._L</vt:lpstr>
      <vt:lpstr>NKIP05.2.1._A</vt:lpstr>
      <vt:lpstr>NKIP05.2.1._B</vt:lpstr>
      <vt:lpstr>NKIP05.2.1._C</vt:lpstr>
      <vt:lpstr>NKIP05.2.1._D</vt:lpstr>
      <vt:lpstr>NKIP05.2.1._E</vt:lpstr>
      <vt:lpstr>NKIP05.2.1._F</vt:lpstr>
      <vt:lpstr>NKIP05.2.1._G</vt:lpstr>
      <vt:lpstr>NKIP05.2.1._H</vt:lpstr>
      <vt:lpstr>NKIP05.2.1._I</vt:lpstr>
      <vt:lpstr>NKIP05.2.1._J</vt:lpstr>
      <vt:lpstr>NKIP05.2.1._K</vt:lpstr>
      <vt:lpstr>NKIP05.2.1._L</vt:lpstr>
      <vt:lpstr>NKIP05.2.2._A</vt:lpstr>
      <vt:lpstr>NKIP05.2.2._B</vt:lpstr>
      <vt:lpstr>NKIP05.2.2._C</vt:lpstr>
      <vt:lpstr>NKIP05.2.2._D</vt:lpstr>
      <vt:lpstr>NKIP05.2.2._E</vt:lpstr>
      <vt:lpstr>NKIP05.2.2._F</vt:lpstr>
      <vt:lpstr>NKIP05.2.2._G</vt:lpstr>
      <vt:lpstr>NKIP05.2.2._H</vt:lpstr>
      <vt:lpstr>NKIP05.2.2._I</vt:lpstr>
      <vt:lpstr>NKIP05.2.2._J</vt:lpstr>
      <vt:lpstr>NKIP05.2.2._K</vt:lpstr>
      <vt:lpstr>NKIP05.2.2._L</vt:lpstr>
      <vt:lpstr>NKIP05.2.3._A</vt:lpstr>
      <vt:lpstr>NKIP05.2.3._B</vt:lpstr>
      <vt:lpstr>NKIP05.2.3._C</vt:lpstr>
      <vt:lpstr>NKIP05.2.3._D</vt:lpstr>
      <vt:lpstr>NKIP05.2.3._E</vt:lpstr>
      <vt:lpstr>NKIP05.2.3._F</vt:lpstr>
      <vt:lpstr>NKIP05.2.3._G</vt:lpstr>
      <vt:lpstr>NKIP05.2.3._H</vt:lpstr>
      <vt:lpstr>NKIP05.2.3._I</vt:lpstr>
      <vt:lpstr>NKIP05.2.3._J</vt:lpstr>
      <vt:lpstr>NKIP05.2.3._K</vt:lpstr>
      <vt:lpstr>NKIP05.2.3._L</vt:lpstr>
      <vt:lpstr>NKIP05.2.4._A</vt:lpstr>
      <vt:lpstr>NKIP05.2.4._B</vt:lpstr>
      <vt:lpstr>NKIP05.2.4._C</vt:lpstr>
      <vt:lpstr>NKIP05.2.4._D</vt:lpstr>
      <vt:lpstr>NKIP05.2.4._E</vt:lpstr>
      <vt:lpstr>NKIP05.2.4._F</vt:lpstr>
      <vt:lpstr>NKIP05.2.4._G</vt:lpstr>
      <vt:lpstr>NKIP05.2.4._H</vt:lpstr>
      <vt:lpstr>NKIP05.2.4._I</vt:lpstr>
      <vt:lpstr>NKIP05.2.4._J</vt:lpstr>
      <vt:lpstr>NKIP05.2.4._K</vt:lpstr>
      <vt:lpstr>NKIP05.2.4._L</vt:lpstr>
      <vt:lpstr>NKIP05.2.5._A</vt:lpstr>
      <vt:lpstr>NKIP05.2.5._B</vt:lpstr>
      <vt:lpstr>NKIP05.2.5._C</vt:lpstr>
      <vt:lpstr>NKIP05.2.5._D</vt:lpstr>
      <vt:lpstr>NKIP05.2.5._E</vt:lpstr>
      <vt:lpstr>NKIP05.2.5._F</vt:lpstr>
      <vt:lpstr>NKIP05.2.5._G</vt:lpstr>
      <vt:lpstr>NKIP05.2.5._H</vt:lpstr>
      <vt:lpstr>NKIP05.2.5._I</vt:lpstr>
      <vt:lpstr>NKIP05.2.5._J</vt:lpstr>
      <vt:lpstr>NKIP05.2.5._K</vt:lpstr>
      <vt:lpstr>NKIP05.2.5._L</vt:lpstr>
      <vt:lpstr>NKIP05.2.6._A</vt:lpstr>
      <vt:lpstr>NKIP05.2.6._B</vt:lpstr>
      <vt:lpstr>NKIP05.2.6._C</vt:lpstr>
      <vt:lpstr>NKIP05.2.6._D</vt:lpstr>
      <vt:lpstr>NKIP05.2.6._E</vt:lpstr>
      <vt:lpstr>NKIP05.2.6._F</vt:lpstr>
      <vt:lpstr>NKIP05.2.6._G</vt:lpstr>
      <vt:lpstr>NKIP05.2.6._H</vt:lpstr>
      <vt:lpstr>NKIP05.2.6._I</vt:lpstr>
      <vt:lpstr>NKIP05.2.6._J</vt:lpstr>
      <vt:lpstr>NKIP05.2.6._K</vt:lpstr>
      <vt:lpstr>NKIP05.2.6._L</vt:lpstr>
      <vt:lpstr>NKIP05.2.7._A</vt:lpstr>
      <vt:lpstr>NKIP05.2.7._B</vt:lpstr>
      <vt:lpstr>NKIP05.2.7._C</vt:lpstr>
      <vt:lpstr>NKIP05.2.7._D</vt:lpstr>
      <vt:lpstr>NKIP05.2.7._E</vt:lpstr>
      <vt:lpstr>NKIP05.2.7._F</vt:lpstr>
      <vt:lpstr>NKIP05.2.7._G</vt:lpstr>
      <vt:lpstr>NKIP05.2.7._H</vt:lpstr>
      <vt:lpstr>NKIP05.2.7._I</vt:lpstr>
      <vt:lpstr>NKIP05.2.7._J</vt:lpstr>
      <vt:lpstr>NKIP05.2.7._K</vt:lpstr>
      <vt:lpstr>NKIP05.2.7._L</vt:lpstr>
      <vt:lpstr>NKIP05.3._A</vt:lpstr>
      <vt:lpstr>NKIP05.3._B</vt:lpstr>
      <vt:lpstr>NKIP05.3._C</vt:lpstr>
      <vt:lpstr>NKIP05.3._D</vt:lpstr>
      <vt:lpstr>NKIP05.3._E</vt:lpstr>
      <vt:lpstr>NKIP05.3._F</vt:lpstr>
      <vt:lpstr>NKIP05.3._G</vt:lpstr>
      <vt:lpstr>NKIP05.3._H</vt:lpstr>
      <vt:lpstr>NKIP05.3._I</vt:lpstr>
      <vt:lpstr>NKIP05.3._J</vt:lpstr>
      <vt:lpstr>NKIP05.3._K</vt:lpstr>
      <vt:lpstr>NKIP05.3._L</vt:lpstr>
      <vt:lpstr>NKIP05.3.1._A</vt:lpstr>
      <vt:lpstr>NKIP05.3.1._B</vt:lpstr>
      <vt:lpstr>NKIP05.3.1._C</vt:lpstr>
      <vt:lpstr>NKIP05.3.1._D</vt:lpstr>
      <vt:lpstr>NKIP05.3.1._E</vt:lpstr>
      <vt:lpstr>NKIP05.3.1._F</vt:lpstr>
      <vt:lpstr>NKIP05.3.1._G</vt:lpstr>
      <vt:lpstr>NKIP05.3.1._H</vt:lpstr>
      <vt:lpstr>NKIP05.3.1._I</vt:lpstr>
      <vt:lpstr>NKIP05.3.1._J</vt:lpstr>
      <vt:lpstr>NKIP05.3.1._K</vt:lpstr>
      <vt:lpstr>NKIP05.3.1._L</vt:lpstr>
      <vt:lpstr>NKIP05.3.2._A</vt:lpstr>
      <vt:lpstr>NKIP05.3.2._B</vt:lpstr>
      <vt:lpstr>NKIP05.3.2._C</vt:lpstr>
      <vt:lpstr>NKIP05.3.2._D</vt:lpstr>
      <vt:lpstr>NKIP05.3.2._E</vt:lpstr>
      <vt:lpstr>NKIP05.3.2._F</vt:lpstr>
      <vt:lpstr>NKIP05.3.2._G</vt:lpstr>
      <vt:lpstr>NKIP05.3.2._H</vt:lpstr>
      <vt:lpstr>NKIP05.3.2._I</vt:lpstr>
      <vt:lpstr>NKIP05.3.2._J</vt:lpstr>
      <vt:lpstr>NKIP05.3.2._K</vt:lpstr>
      <vt:lpstr>NKIP05.3.2._L</vt:lpstr>
      <vt:lpstr>NKIP05.3.3._A</vt:lpstr>
      <vt:lpstr>NKIP05.3.3._B</vt:lpstr>
      <vt:lpstr>NKIP05.3.3._C</vt:lpstr>
      <vt:lpstr>NKIP05.3.3._D</vt:lpstr>
      <vt:lpstr>NKIP05.3.3._E</vt:lpstr>
      <vt:lpstr>NKIP05.3.3._F</vt:lpstr>
      <vt:lpstr>NKIP05.3.3._G</vt:lpstr>
      <vt:lpstr>NKIP05.3.3._H</vt:lpstr>
      <vt:lpstr>NKIP05.3.3._I</vt:lpstr>
      <vt:lpstr>NKIP05.3.3._J</vt:lpstr>
      <vt:lpstr>NKIP05.3.3._K</vt:lpstr>
      <vt:lpstr>NKIP05.3.3._L</vt:lpstr>
      <vt:lpstr>NKIP05.3.4._A</vt:lpstr>
      <vt:lpstr>NKIP05.3.4._B</vt:lpstr>
      <vt:lpstr>NKIP05.3.4._C</vt:lpstr>
      <vt:lpstr>NKIP05.3.4._D</vt:lpstr>
      <vt:lpstr>NKIP05.3.4._E</vt:lpstr>
      <vt:lpstr>NKIP05.3.4._F</vt:lpstr>
      <vt:lpstr>NKIP05.3.4._G</vt:lpstr>
      <vt:lpstr>NKIP05.3.4._H</vt:lpstr>
      <vt:lpstr>NKIP05.3.4._I</vt:lpstr>
      <vt:lpstr>NKIP05.3.4._J</vt:lpstr>
      <vt:lpstr>NKIP05.3.4._K</vt:lpstr>
      <vt:lpstr>NKIP05.3.4._L</vt:lpstr>
      <vt:lpstr>NKIP05.3.5._A</vt:lpstr>
      <vt:lpstr>NKIP05.3.5._B</vt:lpstr>
      <vt:lpstr>NKIP05.3.5._C</vt:lpstr>
      <vt:lpstr>NKIP05.3.5._D</vt:lpstr>
      <vt:lpstr>NKIP05.3.5._E</vt:lpstr>
      <vt:lpstr>NKIP05.3.5._F</vt:lpstr>
      <vt:lpstr>NKIP05.3.5._G</vt:lpstr>
      <vt:lpstr>NKIP05.3.5._H</vt:lpstr>
      <vt:lpstr>NKIP05.3.5._I</vt:lpstr>
      <vt:lpstr>NKIP05.3.5._J</vt:lpstr>
      <vt:lpstr>NKIP05.3.5._K</vt:lpstr>
      <vt:lpstr>NKIP05.3.5._L</vt:lpstr>
      <vt:lpstr>NKIP05.3.6._A</vt:lpstr>
      <vt:lpstr>NKIP05.3.6._B</vt:lpstr>
      <vt:lpstr>NKIP05.3.6._C</vt:lpstr>
      <vt:lpstr>NKIP05.3.6._D</vt:lpstr>
      <vt:lpstr>NKIP05.3.6._E</vt:lpstr>
      <vt:lpstr>NKIP05.3.6._F</vt:lpstr>
      <vt:lpstr>NKIP05.3.6._G</vt:lpstr>
      <vt:lpstr>NKIP05.3.6._H</vt:lpstr>
      <vt:lpstr>NKIP05.3.6._I</vt:lpstr>
      <vt:lpstr>NKIP05.3.6._J</vt:lpstr>
      <vt:lpstr>NKIP05.3.6._K</vt:lpstr>
      <vt:lpstr>NKIP05.3.6._L</vt:lpstr>
      <vt:lpstr>NKIP05.3.7._A</vt:lpstr>
      <vt:lpstr>NKIP05.3.7._B</vt:lpstr>
      <vt:lpstr>NKIP05.3.7._C</vt:lpstr>
      <vt:lpstr>NKIP05.3.7._D</vt:lpstr>
      <vt:lpstr>NKIP05.3.7._E</vt:lpstr>
      <vt:lpstr>NKIP05.3.7._F</vt:lpstr>
      <vt:lpstr>NKIP05.3.7._G</vt:lpstr>
      <vt:lpstr>NKIP05.3.7._H</vt:lpstr>
      <vt:lpstr>NKIP05.3.7._I</vt:lpstr>
      <vt:lpstr>NKIP05.3.7._J</vt:lpstr>
      <vt:lpstr>NKIP05.3.7._K</vt:lpstr>
      <vt:lpstr>NKIP05.3.7._L</vt:lpstr>
      <vt:lpstr>NKIP05.4._A</vt:lpstr>
      <vt:lpstr>NKIP05.4._B</vt:lpstr>
      <vt:lpstr>NKIP05.4._C</vt:lpstr>
      <vt:lpstr>NKIP05.4._D</vt:lpstr>
      <vt:lpstr>NKIP05.4._E</vt:lpstr>
      <vt:lpstr>NKIP05.4._F</vt:lpstr>
      <vt:lpstr>NKIP05.4._G</vt:lpstr>
      <vt:lpstr>NKIP05.4._H</vt:lpstr>
      <vt:lpstr>NKIP05.4._I</vt:lpstr>
      <vt:lpstr>NKIP05.4._J</vt:lpstr>
      <vt:lpstr>NKIP05.4._K</vt:lpstr>
      <vt:lpstr>NKIP05.4._L</vt:lpstr>
      <vt:lpstr>NKIP05.4.1._A</vt:lpstr>
      <vt:lpstr>NKIP05.4.1._B</vt:lpstr>
      <vt:lpstr>NKIP05.4.1._C</vt:lpstr>
      <vt:lpstr>NKIP05.4.1._D</vt:lpstr>
      <vt:lpstr>NKIP05.4.1._E</vt:lpstr>
      <vt:lpstr>NKIP05.4.1._F</vt:lpstr>
      <vt:lpstr>NKIP05.4.1._G</vt:lpstr>
      <vt:lpstr>NKIP05.4.1._H</vt:lpstr>
      <vt:lpstr>NKIP05.4.1._I</vt:lpstr>
      <vt:lpstr>NKIP05.4.1._J</vt:lpstr>
      <vt:lpstr>NKIP05.4.1._K</vt:lpstr>
      <vt:lpstr>NKIP05.4.1._L</vt:lpstr>
      <vt:lpstr>NKIP05.4.2._A</vt:lpstr>
      <vt:lpstr>NKIP05.4.2._B</vt:lpstr>
      <vt:lpstr>NKIP05.4.2._C</vt:lpstr>
      <vt:lpstr>NKIP05.4.2._D</vt:lpstr>
      <vt:lpstr>NKIP05.4.2._E</vt:lpstr>
      <vt:lpstr>NKIP05.4.2._F</vt:lpstr>
      <vt:lpstr>NKIP05.4.2._G</vt:lpstr>
      <vt:lpstr>NKIP05.4.2._H</vt:lpstr>
      <vt:lpstr>NKIP05.4.2._I</vt:lpstr>
      <vt:lpstr>NKIP05.4.2._J</vt:lpstr>
      <vt:lpstr>NKIP05.4.2._K</vt:lpstr>
      <vt:lpstr>NKIP05.4.2._L</vt:lpstr>
      <vt:lpstr>NKIP05.4.3._A</vt:lpstr>
      <vt:lpstr>NKIP05.4.3._B</vt:lpstr>
      <vt:lpstr>NKIP05.4.3._C</vt:lpstr>
      <vt:lpstr>NKIP05.4.3._D</vt:lpstr>
      <vt:lpstr>NKIP05.4.3._E</vt:lpstr>
      <vt:lpstr>NKIP05.4.3._F</vt:lpstr>
      <vt:lpstr>NKIP05.4.3._G</vt:lpstr>
      <vt:lpstr>NKIP05.4.3._H</vt:lpstr>
      <vt:lpstr>NKIP05.4.3._I</vt:lpstr>
      <vt:lpstr>NKIP05.4.3._J</vt:lpstr>
      <vt:lpstr>NKIP05.4.3._K</vt:lpstr>
      <vt:lpstr>NKIP05.4.3._L</vt:lpstr>
      <vt:lpstr>NKIP05.4.4._A</vt:lpstr>
      <vt:lpstr>NKIP05.4.4._B</vt:lpstr>
      <vt:lpstr>NKIP05.4.4._C</vt:lpstr>
      <vt:lpstr>NKIP05.4.4._D</vt:lpstr>
      <vt:lpstr>NKIP05.4.4._E</vt:lpstr>
      <vt:lpstr>NKIP05.4.4._F</vt:lpstr>
      <vt:lpstr>NKIP05.4.4._G</vt:lpstr>
      <vt:lpstr>NKIP05.4.4._H</vt:lpstr>
      <vt:lpstr>NKIP05.4.4._I</vt:lpstr>
      <vt:lpstr>NKIP05.4.4._J</vt:lpstr>
      <vt:lpstr>NKIP05.4.4._K</vt:lpstr>
      <vt:lpstr>NKIP05.4.4._L</vt:lpstr>
      <vt:lpstr>NKIP05.4.5._A</vt:lpstr>
      <vt:lpstr>NKIP05.4.5._B</vt:lpstr>
      <vt:lpstr>NKIP05.4.5._C</vt:lpstr>
      <vt:lpstr>NKIP05.4.5._D</vt:lpstr>
      <vt:lpstr>NKIP05.4.5._E</vt:lpstr>
      <vt:lpstr>NKIP05.4.5._F</vt:lpstr>
      <vt:lpstr>NKIP05.4.5._G</vt:lpstr>
      <vt:lpstr>NKIP05.4.5._H</vt:lpstr>
      <vt:lpstr>NKIP05.4.5._I</vt:lpstr>
      <vt:lpstr>NKIP05.4.5._J</vt:lpstr>
      <vt:lpstr>NKIP05.4.5._K</vt:lpstr>
      <vt:lpstr>NKIP05.4.5._L</vt:lpstr>
      <vt:lpstr>NKIP05.4.6._A</vt:lpstr>
      <vt:lpstr>NKIP05.4.6._B</vt:lpstr>
      <vt:lpstr>NKIP05.4.6._C</vt:lpstr>
      <vt:lpstr>NKIP05.4.6._D</vt:lpstr>
      <vt:lpstr>NKIP05.4.6._E</vt:lpstr>
      <vt:lpstr>NKIP05.4.6._F</vt:lpstr>
      <vt:lpstr>NKIP05.4.6._G</vt:lpstr>
      <vt:lpstr>NKIP05.4.6._H</vt:lpstr>
      <vt:lpstr>NKIP05.4.6._I</vt:lpstr>
      <vt:lpstr>NKIP05.4.6._J</vt:lpstr>
      <vt:lpstr>NKIP05.4.6._K</vt:lpstr>
      <vt:lpstr>NKIP05.4.6._L</vt:lpstr>
      <vt:lpstr>NKIP05.4.7._A</vt:lpstr>
      <vt:lpstr>NKIP05.4.7._B</vt:lpstr>
      <vt:lpstr>NKIP05.4.7._C</vt:lpstr>
      <vt:lpstr>NKIP05.4.7._D</vt:lpstr>
      <vt:lpstr>NKIP05.4.7._E</vt:lpstr>
      <vt:lpstr>NKIP05.4.7._F</vt:lpstr>
      <vt:lpstr>NKIP05.4.7._G</vt:lpstr>
      <vt:lpstr>NKIP05.4.7._H</vt:lpstr>
      <vt:lpstr>NKIP05.4.7._I</vt:lpstr>
      <vt:lpstr>NKIP05.4.7._J</vt:lpstr>
      <vt:lpstr>NKIP05.4.7._K</vt:lpstr>
      <vt:lpstr>NKIP05.4.7._L</vt:lpstr>
      <vt:lpstr>NKIP05.5._A</vt:lpstr>
      <vt:lpstr>NKIP05.5._B</vt:lpstr>
      <vt:lpstr>NKIP05.5._C</vt:lpstr>
      <vt:lpstr>NKIP05.5._D</vt:lpstr>
      <vt:lpstr>NKIP05.5._E</vt:lpstr>
      <vt:lpstr>NKIP05.5._F</vt:lpstr>
      <vt:lpstr>NKIP05.5._G</vt:lpstr>
      <vt:lpstr>NKIP05.5._H</vt:lpstr>
      <vt:lpstr>NKIP05.5._I</vt:lpstr>
      <vt:lpstr>NKIP05.5._J</vt:lpstr>
      <vt:lpstr>NKIP05.5._K</vt:lpstr>
      <vt:lpstr>NKIP05.5._L</vt:lpstr>
      <vt:lpstr>NKIP08.1._A</vt:lpstr>
      <vt:lpstr>NKIP08.1._B</vt:lpstr>
      <vt:lpstr>NKIP08.1._C</vt:lpstr>
      <vt:lpstr>NKIP08.1._D</vt:lpstr>
      <vt:lpstr>NKIP08.1._E</vt:lpstr>
      <vt:lpstr>NKIP08.1._F</vt:lpstr>
      <vt:lpstr>NKIP08.1.1._A</vt:lpstr>
      <vt:lpstr>NKIP08.1.1._B</vt:lpstr>
      <vt:lpstr>NKIP08.1.1._C</vt:lpstr>
      <vt:lpstr>NKIP08.1.1._D</vt:lpstr>
      <vt:lpstr>NKIP08.1.1._E</vt:lpstr>
      <vt:lpstr>NKIP08.1.1._F</vt:lpstr>
      <vt:lpstr>NKIP08.1.2._A</vt:lpstr>
      <vt:lpstr>NKIP08.1.2._B</vt:lpstr>
      <vt:lpstr>NKIP08.1.2._C</vt:lpstr>
      <vt:lpstr>NKIP08.1.2._D</vt:lpstr>
      <vt:lpstr>NKIP08.1.2._E</vt:lpstr>
      <vt:lpstr>NKIP08.1.2._F</vt:lpstr>
      <vt:lpstr>NKIP08.1.3._A</vt:lpstr>
      <vt:lpstr>NKIP08.1.3._B</vt:lpstr>
      <vt:lpstr>NKIP08.1.3._C</vt:lpstr>
      <vt:lpstr>NKIP08.1.3._D</vt:lpstr>
      <vt:lpstr>NKIP08.1.3._E</vt:lpstr>
      <vt:lpstr>NKIP08.1.3._F</vt:lpstr>
      <vt:lpstr>NKIP08.1.4._A</vt:lpstr>
      <vt:lpstr>NKIP08.1.4._B</vt:lpstr>
      <vt:lpstr>NKIP08.1.4._C</vt:lpstr>
      <vt:lpstr>NKIP08.1.4._D</vt:lpstr>
      <vt:lpstr>NKIP08.1.4._E</vt:lpstr>
      <vt:lpstr>NKIP08.1.4._F</vt:lpstr>
      <vt:lpstr>NKIP08.1.5._A</vt:lpstr>
      <vt:lpstr>NKIP08.1.5._B</vt:lpstr>
      <vt:lpstr>NKIP08.1.5._C</vt:lpstr>
      <vt:lpstr>NKIP08.1.5._D</vt:lpstr>
      <vt:lpstr>NKIP08.1.5._E</vt:lpstr>
      <vt:lpstr>NKIP08.1.5._F</vt:lpstr>
      <vt:lpstr>NKIP08.1.6._A</vt:lpstr>
      <vt:lpstr>NKIP08.1.6._B</vt:lpstr>
      <vt:lpstr>NKIP08.1.6._C</vt:lpstr>
      <vt:lpstr>NKIP08.1.6._D</vt:lpstr>
      <vt:lpstr>NKIP08.1.6._E</vt:lpstr>
      <vt:lpstr>NKIP08.1.6._F</vt:lpstr>
      <vt:lpstr>NKIP08.1.7._A</vt:lpstr>
      <vt:lpstr>NKIP08.1.7._B</vt:lpstr>
      <vt:lpstr>NKIP08.1.7._C</vt:lpstr>
      <vt:lpstr>NKIP08.1.7._D</vt:lpstr>
      <vt:lpstr>NKIP08.1.7._E</vt:lpstr>
      <vt:lpstr>NKIP08.1.7._F</vt:lpstr>
      <vt:lpstr>NKIP09.1._A</vt:lpstr>
      <vt:lpstr>NKIP09.1._B</vt:lpstr>
      <vt:lpstr>NKIP09.1._C</vt:lpstr>
      <vt:lpstr>NKIP09.1._D</vt:lpstr>
      <vt:lpstr>NKIP09.1.1._A</vt:lpstr>
      <vt:lpstr>NKIP09.1.1._B</vt:lpstr>
      <vt:lpstr>NKIP09.1.1._C</vt:lpstr>
      <vt:lpstr>NKIP09.1.1._D</vt:lpstr>
      <vt:lpstr>NKIP09.1.2._A</vt:lpstr>
      <vt:lpstr>NKIP09.1.2._B</vt:lpstr>
      <vt:lpstr>NKIP09.1.2._C</vt:lpstr>
      <vt:lpstr>NKIP09.1.2._D</vt:lpstr>
      <vt:lpstr>NKIP09.1.3._A</vt:lpstr>
      <vt:lpstr>NKIP09.1.3._B</vt:lpstr>
      <vt:lpstr>NKIP09.1.3._C</vt:lpstr>
      <vt:lpstr>NKIP09.1.3._D</vt:lpstr>
      <vt:lpstr>NKIP09.1.4._A</vt:lpstr>
      <vt:lpstr>NKIP09.1.4._B</vt:lpstr>
      <vt:lpstr>NKIP09.1.4._C</vt:lpstr>
      <vt:lpstr>NKIP09.1.4._D</vt:lpstr>
      <vt:lpstr>NKIP09.1.5._A</vt:lpstr>
      <vt:lpstr>NKIP09.1.5._B</vt:lpstr>
      <vt:lpstr>NKIP09.1.5._C</vt:lpstr>
      <vt:lpstr>NKIP09.1.5._D</vt:lpstr>
      <vt:lpstr>NKIP09.1.6._A</vt:lpstr>
      <vt:lpstr>NKIP09.1.6._B</vt:lpstr>
      <vt:lpstr>NKIP09.1.6._C</vt:lpstr>
      <vt:lpstr>NKIP09.1.6._D</vt:lpstr>
      <vt:lpstr>NKIP09.1.7._A</vt:lpstr>
      <vt:lpstr>NKIP09.1.7._B</vt:lpstr>
      <vt:lpstr>NKIP09.1.7._C</vt:lpstr>
      <vt:lpstr>NKIP09.1.7._D</vt:lpstr>
      <vt:lpstr>NKIP10.1._A</vt:lpstr>
      <vt:lpstr>NKIP10.1._AA</vt:lpstr>
      <vt:lpstr>NKIP10.1._B</vt:lpstr>
      <vt:lpstr>NKIP10.1._C</vt:lpstr>
      <vt:lpstr>NKIP10.1._CC</vt:lpstr>
      <vt:lpstr>NKIP10.1._D</vt:lpstr>
      <vt:lpstr>NKIP10.1._E</vt:lpstr>
      <vt:lpstr>NKIP10.1._EE</vt:lpstr>
      <vt:lpstr>NKIP10.1._F</vt:lpstr>
      <vt:lpstr>NKIP10.1._G</vt:lpstr>
      <vt:lpstr>NKIP10.1._H</vt:lpstr>
      <vt:lpstr>NKIP10.1._I</vt:lpstr>
      <vt:lpstr>NKIP10.1._J</vt:lpstr>
      <vt:lpstr>NKIP10.1._K</vt:lpstr>
      <vt:lpstr>NKIP10.1._L</vt:lpstr>
      <vt:lpstr>NKIP10.1._M</vt:lpstr>
      <vt:lpstr>NKIP10.1._N</vt:lpstr>
      <vt:lpstr>NKIP10.1._O</vt:lpstr>
      <vt:lpstr>NKIP10.1._P</vt:lpstr>
      <vt:lpstr>NKIP10.1._Q</vt:lpstr>
      <vt:lpstr>NKIP10.1._R</vt:lpstr>
      <vt:lpstr>NKIP10.2._A</vt:lpstr>
      <vt:lpstr>NKIP10.2._AA</vt:lpstr>
      <vt:lpstr>NKIP10.2._B</vt:lpstr>
      <vt:lpstr>NKIP10.2._C</vt:lpstr>
      <vt:lpstr>NKIP10.2._CC</vt:lpstr>
      <vt:lpstr>NKIP10.2._D</vt:lpstr>
      <vt:lpstr>NKIP10.2._E</vt:lpstr>
      <vt:lpstr>NKIP10.2._EE</vt:lpstr>
      <vt:lpstr>NKIP10.2._F</vt:lpstr>
      <vt:lpstr>NKIP10.2._G</vt:lpstr>
      <vt:lpstr>NKIP10.2._H</vt:lpstr>
      <vt:lpstr>NKIP10.2._I</vt:lpstr>
      <vt:lpstr>NKIP10.2._J</vt:lpstr>
      <vt:lpstr>NKIP10.2._K</vt:lpstr>
      <vt:lpstr>NKIP10.2._L</vt:lpstr>
      <vt:lpstr>NKIP10.2._M</vt:lpstr>
      <vt:lpstr>NKIP10.2._N</vt:lpstr>
      <vt:lpstr>NKIP10.2._O</vt:lpstr>
      <vt:lpstr>NKIP10.2._P</vt:lpstr>
      <vt:lpstr>NKIP10.2._Q</vt:lpstr>
      <vt:lpstr>NKIP10.2._R</vt:lpstr>
      <vt:lpstr>NKIP10.3._A</vt:lpstr>
      <vt:lpstr>NKIP10.3._AA</vt:lpstr>
      <vt:lpstr>NKIP10.3._B</vt:lpstr>
      <vt:lpstr>NKIP10.3._C</vt:lpstr>
      <vt:lpstr>NKIP10.3._CC</vt:lpstr>
      <vt:lpstr>NKIP10.3._D</vt:lpstr>
      <vt:lpstr>NKIP10.3._E</vt:lpstr>
      <vt:lpstr>NKIP10.3._EE</vt:lpstr>
      <vt:lpstr>NKIP10.3._F</vt:lpstr>
      <vt:lpstr>NKIP10.3._G</vt:lpstr>
      <vt:lpstr>NKIP10.3._H</vt:lpstr>
      <vt:lpstr>NKIP10.3._I</vt:lpstr>
      <vt:lpstr>NKIP10.3._J</vt:lpstr>
      <vt:lpstr>NKIP10.3._K</vt:lpstr>
      <vt:lpstr>NKIP10.3._L</vt:lpstr>
      <vt:lpstr>NKIP10.3._M</vt:lpstr>
      <vt:lpstr>NKIP10.3._N</vt:lpstr>
      <vt:lpstr>NKIP10.3._O</vt:lpstr>
      <vt:lpstr>NKIP10.3._P</vt:lpstr>
      <vt:lpstr>NKIP10.3._Q</vt:lpstr>
      <vt:lpstr>NKIP10.3._R</vt:lpstr>
      <vt:lpstr>NKIP10.4._A</vt:lpstr>
      <vt:lpstr>NKIP10.4._AA</vt:lpstr>
      <vt:lpstr>NKIP10.4._B</vt:lpstr>
      <vt:lpstr>NKIP10.4._C</vt:lpstr>
      <vt:lpstr>NKIP10.4._CC</vt:lpstr>
      <vt:lpstr>NKIP10.4._D</vt:lpstr>
      <vt:lpstr>NKIP10.4._E</vt:lpstr>
      <vt:lpstr>NKIP10.4._EE</vt:lpstr>
      <vt:lpstr>NKIP10.4._F</vt:lpstr>
      <vt:lpstr>NKIP10.4._G</vt:lpstr>
      <vt:lpstr>NKIP10.4._H</vt:lpstr>
      <vt:lpstr>NKIP10.4._I</vt:lpstr>
      <vt:lpstr>NKIP10.4._J</vt:lpstr>
      <vt:lpstr>NKIP10.4._K</vt:lpstr>
      <vt:lpstr>NKIP10.4._L</vt:lpstr>
      <vt:lpstr>NKIP10.4._M</vt:lpstr>
      <vt:lpstr>NKIP10.4._N</vt:lpstr>
      <vt:lpstr>NKIP10.4._O</vt:lpstr>
      <vt:lpstr>NKIP10.4._P</vt:lpstr>
      <vt:lpstr>NKIP10.4._Q</vt:lpstr>
      <vt:lpstr>NKIP10.4._R</vt:lpstr>
      <vt:lpstr>NKIP10.5._A</vt:lpstr>
      <vt:lpstr>NKIP10.5._AA</vt:lpstr>
      <vt:lpstr>NKIP10.5._B</vt:lpstr>
      <vt:lpstr>NKIP10.5._C</vt:lpstr>
      <vt:lpstr>NKIP10.5._CC</vt:lpstr>
      <vt:lpstr>NKIP10.5._D</vt:lpstr>
      <vt:lpstr>NKIP10.5._E</vt:lpstr>
      <vt:lpstr>NKIP10.5._EE</vt:lpstr>
      <vt:lpstr>NKIP10.5._F</vt:lpstr>
      <vt:lpstr>NKIP10.5._G</vt:lpstr>
      <vt:lpstr>NKIP10.5._H</vt:lpstr>
      <vt:lpstr>NKIP10.5._I</vt:lpstr>
      <vt:lpstr>NKIP10.5._J</vt:lpstr>
      <vt:lpstr>NKIP10.5._K</vt:lpstr>
      <vt:lpstr>NKIP10.5._L</vt:lpstr>
      <vt:lpstr>NKIP10.5._M</vt:lpstr>
      <vt:lpstr>NKIP10.5._N</vt:lpstr>
      <vt:lpstr>NKIP10.5._O</vt:lpstr>
      <vt:lpstr>NKIP10.5._P</vt:lpstr>
      <vt:lpstr>NKIP10.5._Q</vt:lpstr>
      <vt:lpstr>NKIP10.5._R</vt:lpstr>
      <vt:lpstr>NKIP10.6._A</vt:lpstr>
      <vt:lpstr>NKIP10.6._AA</vt:lpstr>
      <vt:lpstr>NKIP10.6._B</vt:lpstr>
      <vt:lpstr>NKIP10.6._C</vt:lpstr>
      <vt:lpstr>NKIP10.6._CC</vt:lpstr>
      <vt:lpstr>NKIP10.6._D</vt:lpstr>
      <vt:lpstr>NKIP10.6._E</vt:lpstr>
      <vt:lpstr>NKIP10.6._EE</vt:lpstr>
      <vt:lpstr>NKIP10.6._F</vt:lpstr>
      <vt:lpstr>NKIP10.6._G</vt:lpstr>
      <vt:lpstr>NKIP10.6._H</vt:lpstr>
      <vt:lpstr>NKIP10.6._I</vt:lpstr>
      <vt:lpstr>NKIP10.6._J</vt:lpstr>
      <vt:lpstr>NKIP10.6._K</vt:lpstr>
      <vt:lpstr>NKIP10.6._L</vt:lpstr>
      <vt:lpstr>NKIP10.6._M</vt:lpstr>
      <vt:lpstr>NKIP10.6._N</vt:lpstr>
      <vt:lpstr>NKIP10.6._O</vt:lpstr>
      <vt:lpstr>NKIP10.6._P</vt:lpstr>
      <vt:lpstr>NKIP10.6._Q</vt:lpstr>
      <vt:lpstr>NKIP10.6._R</vt:lpstr>
      <vt:lpstr>NKIP10.7._A</vt:lpstr>
      <vt:lpstr>NKIP10.7._AA</vt:lpstr>
      <vt:lpstr>NKIP10.7._B</vt:lpstr>
      <vt:lpstr>NKIP10.7._C</vt:lpstr>
      <vt:lpstr>NKIP10.7._CC</vt:lpstr>
      <vt:lpstr>NKIP10.7._D</vt:lpstr>
      <vt:lpstr>NKIP10.7._E</vt:lpstr>
      <vt:lpstr>NKIP10.7._EE</vt:lpstr>
      <vt:lpstr>NKIP10.7._F</vt:lpstr>
      <vt:lpstr>NKIP10.7._G</vt:lpstr>
      <vt:lpstr>NKIP10.7._H</vt:lpstr>
      <vt:lpstr>NKIP10.7._I</vt:lpstr>
      <vt:lpstr>NKIP10.7._J</vt:lpstr>
      <vt:lpstr>NKIP10.7._K</vt:lpstr>
      <vt:lpstr>NKIP10.7._L</vt:lpstr>
      <vt:lpstr>NKIP10.7._M</vt:lpstr>
      <vt:lpstr>NKIP10.7._N</vt:lpstr>
      <vt:lpstr>NKIP10.7._O</vt:lpstr>
      <vt:lpstr>NKIP10.7._P</vt:lpstr>
      <vt:lpstr>NKIP10.7._Q</vt:lpstr>
      <vt:lpstr>NKIP10.7._R</vt:lpstr>
      <vt:lpstr>NKIP10.8._A</vt:lpstr>
      <vt:lpstr>NKIP10.8._AA</vt:lpstr>
      <vt:lpstr>NKIP10.8._B</vt:lpstr>
      <vt:lpstr>NKIP10.8._C</vt:lpstr>
      <vt:lpstr>NKIP10.8._CC</vt:lpstr>
      <vt:lpstr>NKIP10.8._D</vt:lpstr>
      <vt:lpstr>NKIP10.8._E</vt:lpstr>
      <vt:lpstr>NKIP10.8._EE</vt:lpstr>
      <vt:lpstr>NKIP10.8._F</vt:lpstr>
      <vt:lpstr>NKIP10.8._G</vt:lpstr>
      <vt:lpstr>NKIP10.8._H</vt:lpstr>
      <vt:lpstr>NKIP10.8._I</vt:lpstr>
      <vt:lpstr>NKIP10.8._J</vt:lpstr>
      <vt:lpstr>NKIP10.8._K</vt:lpstr>
      <vt:lpstr>NKIP10.8._L</vt:lpstr>
      <vt:lpstr>NKIP10.8._M</vt:lpstr>
      <vt:lpstr>NKIP10.8._N</vt:lpstr>
      <vt:lpstr>NKIP10.8._O</vt:lpstr>
      <vt:lpstr>NKIP10.8._P</vt:lpstr>
      <vt:lpstr>NKIP10.8._Q</vt:lpstr>
      <vt:lpstr>NKIP10.8._R</vt:lpstr>
      <vt:lpstr>NKIP11.1._A</vt:lpstr>
      <vt:lpstr>NKIP11.1._AA</vt:lpstr>
      <vt:lpstr>NKIP11.1._B</vt:lpstr>
      <vt:lpstr>NKIP11.1._C</vt:lpstr>
      <vt:lpstr>NKIP11.1._CC</vt:lpstr>
      <vt:lpstr>NKIP11.1._D</vt:lpstr>
      <vt:lpstr>NKIP11.1._E</vt:lpstr>
      <vt:lpstr>NKIP11.1._EE</vt:lpstr>
      <vt:lpstr>NKIP11.1._F</vt:lpstr>
      <vt:lpstr>NKIP11.1._G</vt:lpstr>
      <vt:lpstr>NKIP11.1._H</vt:lpstr>
      <vt:lpstr>NKIP11.1._I</vt:lpstr>
      <vt:lpstr>NKIP11.1._J</vt:lpstr>
      <vt:lpstr>NKIP11.1._K</vt:lpstr>
      <vt:lpstr>NKIP11.1._L</vt:lpstr>
      <vt:lpstr>NKIP11.1._M</vt:lpstr>
      <vt:lpstr>NKIP11.1._N</vt:lpstr>
      <vt:lpstr>NKIP11.1._O</vt:lpstr>
      <vt:lpstr>NKIP11.1._P</vt:lpstr>
      <vt:lpstr>NKIP11.1._Q</vt:lpstr>
      <vt:lpstr>NKIP11.1._R</vt:lpstr>
      <vt:lpstr>NKIP11.2._A</vt:lpstr>
      <vt:lpstr>NKIP11.2._AA</vt:lpstr>
      <vt:lpstr>NKIP11.2._B</vt:lpstr>
      <vt:lpstr>NKIP11.2._C</vt:lpstr>
      <vt:lpstr>NKIP11.2._CC</vt:lpstr>
      <vt:lpstr>NKIP11.2._D</vt:lpstr>
      <vt:lpstr>NKIP11.2._E</vt:lpstr>
      <vt:lpstr>NKIP11.2._EE</vt:lpstr>
      <vt:lpstr>NKIP11.2._F</vt:lpstr>
      <vt:lpstr>NKIP11.2._G</vt:lpstr>
      <vt:lpstr>NKIP11.2._H</vt:lpstr>
      <vt:lpstr>NKIP11.2._I</vt:lpstr>
      <vt:lpstr>NKIP11.2._J</vt:lpstr>
      <vt:lpstr>NKIP11.2._K</vt:lpstr>
      <vt:lpstr>NKIP11.2._L</vt:lpstr>
      <vt:lpstr>NKIP11.2._M</vt:lpstr>
      <vt:lpstr>NKIP11.2._N</vt:lpstr>
      <vt:lpstr>NKIP11.2._O</vt:lpstr>
      <vt:lpstr>NKIP11.2._P</vt:lpstr>
      <vt:lpstr>NKIP11.2._Q</vt:lpstr>
      <vt:lpstr>NKIP11.2._R</vt:lpstr>
      <vt:lpstr>NKIP11.3._A</vt:lpstr>
      <vt:lpstr>NKIP11.3._AA</vt:lpstr>
      <vt:lpstr>NKIP11.3._B</vt:lpstr>
      <vt:lpstr>NKIP11.3._C</vt:lpstr>
      <vt:lpstr>NKIP11.3._CC</vt:lpstr>
      <vt:lpstr>NKIP11.3._D</vt:lpstr>
      <vt:lpstr>NKIP11.3._E</vt:lpstr>
      <vt:lpstr>NKIP11.3._EE</vt:lpstr>
      <vt:lpstr>NKIP11.3._F</vt:lpstr>
      <vt:lpstr>NKIP11.3._G</vt:lpstr>
      <vt:lpstr>NKIP11.3._H</vt:lpstr>
      <vt:lpstr>NKIP11.3._I</vt:lpstr>
      <vt:lpstr>NKIP11.3._J</vt:lpstr>
      <vt:lpstr>NKIP11.3._K</vt:lpstr>
      <vt:lpstr>NKIP11.3._L</vt:lpstr>
      <vt:lpstr>NKIP11.3._M</vt:lpstr>
      <vt:lpstr>NKIP11.3._N</vt:lpstr>
      <vt:lpstr>NKIP11.3._O</vt:lpstr>
      <vt:lpstr>NKIP11.3._P</vt:lpstr>
      <vt:lpstr>NKIP11.3._Q</vt:lpstr>
      <vt:lpstr>NKIP11.3._R</vt:lpstr>
      <vt:lpstr>NKIP11.3.1._A</vt:lpstr>
      <vt:lpstr>NKIP11.3.1._AA</vt:lpstr>
      <vt:lpstr>NKIP11.3.1._B</vt:lpstr>
      <vt:lpstr>NKIP11.3.1._C</vt:lpstr>
      <vt:lpstr>NKIP11.3.1._CC</vt:lpstr>
      <vt:lpstr>NKIP11.3.1._D</vt:lpstr>
      <vt:lpstr>NKIP11.3.1._E</vt:lpstr>
      <vt:lpstr>NKIP11.3.1._EE</vt:lpstr>
      <vt:lpstr>NKIP11.3.1._F</vt:lpstr>
      <vt:lpstr>NKIP11.3.1._G</vt:lpstr>
      <vt:lpstr>NKIP11.3.1._H</vt:lpstr>
      <vt:lpstr>NKIP11.3.1._I</vt:lpstr>
      <vt:lpstr>NKIP11.3.1._J</vt:lpstr>
      <vt:lpstr>NKIP11.3.1._K</vt:lpstr>
      <vt:lpstr>NKIP11.3.1._L</vt:lpstr>
      <vt:lpstr>NKIP11.3.1._M</vt:lpstr>
      <vt:lpstr>NKIP11.3.1._N</vt:lpstr>
      <vt:lpstr>NKIP11.3.1._O</vt:lpstr>
      <vt:lpstr>NKIP11.3.1._P</vt:lpstr>
      <vt:lpstr>NKIP11.3.1._Q</vt:lpstr>
      <vt:lpstr>NKIP11.3.1._R</vt:lpstr>
      <vt:lpstr>NKIP11.4._A</vt:lpstr>
      <vt:lpstr>NKIP11.4._AA</vt:lpstr>
      <vt:lpstr>NKIP11.4._B</vt:lpstr>
      <vt:lpstr>NKIP11.4._C</vt:lpstr>
      <vt:lpstr>NKIP11.4._CC</vt:lpstr>
      <vt:lpstr>NKIP11.4._D</vt:lpstr>
      <vt:lpstr>NKIP11.4._E</vt:lpstr>
      <vt:lpstr>NKIP11.4._EE</vt:lpstr>
      <vt:lpstr>NKIP11.4._F</vt:lpstr>
      <vt:lpstr>NKIP11.4._G</vt:lpstr>
      <vt:lpstr>NKIP11.4._H</vt:lpstr>
      <vt:lpstr>NKIP11.4._I</vt:lpstr>
      <vt:lpstr>NKIP11.4._J</vt:lpstr>
      <vt:lpstr>NKIP11.4._K</vt:lpstr>
      <vt:lpstr>NKIP11.4._L</vt:lpstr>
      <vt:lpstr>NKIP11.4._M</vt:lpstr>
      <vt:lpstr>NKIP11.4._N</vt:lpstr>
      <vt:lpstr>NKIP11.4._O</vt:lpstr>
      <vt:lpstr>NKIP11.4._P</vt:lpstr>
      <vt:lpstr>NKIP11.4._Q</vt:lpstr>
      <vt:lpstr>NKIP11.4._R</vt:lpstr>
      <vt:lpstr>NKIP11.5._A</vt:lpstr>
      <vt:lpstr>NKIP11.5._AA</vt:lpstr>
      <vt:lpstr>NKIP11.5._B</vt:lpstr>
      <vt:lpstr>NKIP11.5._C</vt:lpstr>
      <vt:lpstr>NKIP11.5._CC</vt:lpstr>
      <vt:lpstr>NKIP11.5._D</vt:lpstr>
      <vt:lpstr>NKIP11.5._E</vt:lpstr>
      <vt:lpstr>NKIP11.5._EE</vt:lpstr>
      <vt:lpstr>NKIP11.5._F</vt:lpstr>
      <vt:lpstr>NKIP11.5._G</vt:lpstr>
      <vt:lpstr>NKIP11.5._H</vt:lpstr>
      <vt:lpstr>NKIP11.5._I</vt:lpstr>
      <vt:lpstr>NKIP11.5._J</vt:lpstr>
      <vt:lpstr>NKIP11.5._K</vt:lpstr>
      <vt:lpstr>NKIP11.5._L</vt:lpstr>
      <vt:lpstr>NKIP11.5._M</vt:lpstr>
      <vt:lpstr>NKIP11.5._N</vt:lpstr>
      <vt:lpstr>NKIP11.5._O</vt:lpstr>
      <vt:lpstr>NKIP11.5._P</vt:lpstr>
      <vt:lpstr>NKIP11.5._Q</vt:lpstr>
      <vt:lpstr>NKIP11.5._R</vt:lpstr>
      <vt:lpstr>NKIP11.6._A</vt:lpstr>
      <vt:lpstr>NKIP11.6._AA</vt:lpstr>
      <vt:lpstr>NKIP11.6._B</vt:lpstr>
      <vt:lpstr>NKIP11.6._C</vt:lpstr>
      <vt:lpstr>NKIP11.6._CC</vt:lpstr>
      <vt:lpstr>NKIP11.6._D</vt:lpstr>
      <vt:lpstr>NKIP11.6._E</vt:lpstr>
      <vt:lpstr>NKIP11.6._EE</vt:lpstr>
      <vt:lpstr>NKIP11.6._F</vt:lpstr>
      <vt:lpstr>NKIP11.6._G</vt:lpstr>
      <vt:lpstr>NKIP11.6._H</vt:lpstr>
      <vt:lpstr>NKIP11.6._I</vt:lpstr>
      <vt:lpstr>NKIP11.6._J</vt:lpstr>
      <vt:lpstr>NKIP11.6._K</vt:lpstr>
      <vt:lpstr>NKIP11.6._L</vt:lpstr>
      <vt:lpstr>NKIP11.6._M</vt:lpstr>
      <vt:lpstr>NKIP11.6._N</vt:lpstr>
      <vt:lpstr>NKIP11.6._O</vt:lpstr>
      <vt:lpstr>NKIP11.6._P</vt:lpstr>
      <vt:lpstr>NKIP11.6._Q</vt:lpstr>
      <vt:lpstr>NKIP11.6._R</vt:lpstr>
      <vt:lpstr>NKIP11.7._A</vt:lpstr>
      <vt:lpstr>NKIP11.7._AA</vt:lpstr>
      <vt:lpstr>NKIP11.7._B</vt:lpstr>
      <vt:lpstr>NKIP11.7._C</vt:lpstr>
      <vt:lpstr>NKIP11.7._CC</vt:lpstr>
      <vt:lpstr>NKIP11.7._D</vt:lpstr>
      <vt:lpstr>NKIP11.7._E</vt:lpstr>
      <vt:lpstr>NKIP11.7._EE</vt:lpstr>
      <vt:lpstr>NKIP11.7._F</vt:lpstr>
      <vt:lpstr>NKIP11.7._G</vt:lpstr>
      <vt:lpstr>NKIP11.7._H</vt:lpstr>
      <vt:lpstr>NKIP11.7._I</vt:lpstr>
      <vt:lpstr>NKIP11.7._J</vt:lpstr>
      <vt:lpstr>NKIP11.7._K</vt:lpstr>
      <vt:lpstr>NKIP11.7._L</vt:lpstr>
      <vt:lpstr>NKIP11.7._M</vt:lpstr>
      <vt:lpstr>NKIP11.7._N</vt:lpstr>
      <vt:lpstr>NKIP11.7._O</vt:lpstr>
      <vt:lpstr>NKIP11.7._P</vt:lpstr>
      <vt:lpstr>NKIP11.7._Q</vt:lpstr>
      <vt:lpstr>NKIP11.7._R</vt:lpstr>
      <vt:lpstr>NLOK02.1._A</vt:lpstr>
      <vt:lpstr>NLOK02.1._AA</vt:lpstr>
      <vt:lpstr>NLOK02.1._AB</vt:lpstr>
      <vt:lpstr>NLOK02.1._AC</vt:lpstr>
      <vt:lpstr>NLOK02.1._AD</vt:lpstr>
      <vt:lpstr>NLOK02.1._AE</vt:lpstr>
      <vt:lpstr>NLOK02.1._AF</vt:lpstr>
      <vt:lpstr>NLOK02.1._AG</vt:lpstr>
      <vt:lpstr>NLOK02.1._B</vt:lpstr>
      <vt:lpstr>NLOK02.1._C</vt:lpstr>
      <vt:lpstr>NLOK02.1._D</vt:lpstr>
      <vt:lpstr>NLOK02.1._E</vt:lpstr>
      <vt:lpstr>NLOK02.1._F</vt:lpstr>
      <vt:lpstr>NLOK02.1._G</vt:lpstr>
      <vt:lpstr>NLOK02.1._H</vt:lpstr>
      <vt:lpstr>NLOK02.1._I</vt:lpstr>
      <vt:lpstr>NLOK02.1._J</vt:lpstr>
      <vt:lpstr>NLOK02.1._K</vt:lpstr>
      <vt:lpstr>NLOK02.1._L</vt:lpstr>
      <vt:lpstr>NLOK02.1._M</vt:lpstr>
      <vt:lpstr>NLOK02.1._N</vt:lpstr>
      <vt:lpstr>NLOK02.1._O</vt:lpstr>
      <vt:lpstr>NLOK02.1._P</vt:lpstr>
      <vt:lpstr>NLOK02.1._R</vt:lpstr>
      <vt:lpstr>NLOK02.1._S</vt:lpstr>
      <vt:lpstr>NLOK02.1._T</vt:lpstr>
      <vt:lpstr>NLOK02.1._U</vt:lpstr>
      <vt:lpstr>NLOK02.1._V</vt:lpstr>
      <vt:lpstr>NLOK02.1._W</vt:lpstr>
      <vt:lpstr>NLOK02.1._X</vt:lpstr>
      <vt:lpstr>NLOK02.1._Y</vt:lpstr>
      <vt:lpstr>NLOK02.1._Z</vt:lpstr>
      <vt:lpstr>NLOK02.2._A</vt:lpstr>
      <vt:lpstr>NLOK02.2._AA</vt:lpstr>
      <vt:lpstr>NLOK02.2._AB</vt:lpstr>
      <vt:lpstr>NLOK02.2._AC</vt:lpstr>
      <vt:lpstr>NLOK02.2._AD</vt:lpstr>
      <vt:lpstr>NLOK02.2._AE</vt:lpstr>
      <vt:lpstr>NLOK02.2._AF</vt:lpstr>
      <vt:lpstr>NLOK02.2._AG</vt:lpstr>
      <vt:lpstr>NLOK02.2._B</vt:lpstr>
      <vt:lpstr>NLOK02.2._C</vt:lpstr>
      <vt:lpstr>NLOK02.2._D</vt:lpstr>
      <vt:lpstr>NLOK02.2._E</vt:lpstr>
      <vt:lpstr>NLOK02.2._F</vt:lpstr>
      <vt:lpstr>NLOK02.2._G</vt:lpstr>
      <vt:lpstr>NLOK02.2._H</vt:lpstr>
      <vt:lpstr>NLOK02.2._I</vt:lpstr>
      <vt:lpstr>NLOK02.2._J</vt:lpstr>
      <vt:lpstr>NLOK02.2._K</vt:lpstr>
      <vt:lpstr>NLOK02.2._L</vt:lpstr>
      <vt:lpstr>NLOK02.2._M</vt:lpstr>
      <vt:lpstr>NLOK02.2._N</vt:lpstr>
      <vt:lpstr>NLOK02.2._O</vt:lpstr>
      <vt:lpstr>NLOK02.2._P</vt:lpstr>
      <vt:lpstr>NLOK02.2._R</vt:lpstr>
      <vt:lpstr>NLOK02.2._S</vt:lpstr>
      <vt:lpstr>NLOK02.2._T</vt:lpstr>
      <vt:lpstr>NLOK02.2._U</vt:lpstr>
      <vt:lpstr>NLOK02.2._V</vt:lpstr>
      <vt:lpstr>NLOK02.2._W</vt:lpstr>
      <vt:lpstr>NLOK02.2._X</vt:lpstr>
      <vt:lpstr>NLOK02.2._Y</vt:lpstr>
      <vt:lpstr>NLOK02.2._Z</vt:lpstr>
      <vt:lpstr>NLOK02.3._A</vt:lpstr>
      <vt:lpstr>NLOK02.3._AA</vt:lpstr>
      <vt:lpstr>NLOK02.3._AB</vt:lpstr>
      <vt:lpstr>NLOK02.3._AC</vt:lpstr>
      <vt:lpstr>NLOK02.3._AD</vt:lpstr>
      <vt:lpstr>NLOK02.3._AE</vt:lpstr>
      <vt:lpstr>NLOK02.3._AF</vt:lpstr>
      <vt:lpstr>NLOK02.3._AG</vt:lpstr>
      <vt:lpstr>NLOK02.3._B</vt:lpstr>
      <vt:lpstr>NLOK02.3._C</vt:lpstr>
      <vt:lpstr>NLOK02.3._D</vt:lpstr>
      <vt:lpstr>NLOK02.3._E</vt:lpstr>
      <vt:lpstr>NLOK02.3._F</vt:lpstr>
      <vt:lpstr>NLOK02.3._G</vt:lpstr>
      <vt:lpstr>NLOK02.3._H</vt:lpstr>
      <vt:lpstr>NLOK02.3._I</vt:lpstr>
      <vt:lpstr>NLOK02.3._J</vt:lpstr>
      <vt:lpstr>NLOK02.3._K</vt:lpstr>
      <vt:lpstr>NLOK02.3._L</vt:lpstr>
      <vt:lpstr>NLOK02.3._M</vt:lpstr>
      <vt:lpstr>NLOK02.3._N</vt:lpstr>
      <vt:lpstr>NLOK02.3._O</vt:lpstr>
      <vt:lpstr>NLOK02.3._P</vt:lpstr>
      <vt:lpstr>NLOK02.3._R</vt:lpstr>
      <vt:lpstr>NLOK02.3._S</vt:lpstr>
      <vt:lpstr>NLOK02.3._T</vt:lpstr>
      <vt:lpstr>NLOK02.3._U</vt:lpstr>
      <vt:lpstr>NLOK02.3._V</vt:lpstr>
      <vt:lpstr>NLOK02.3._W</vt:lpstr>
      <vt:lpstr>NLOK02.3._X</vt:lpstr>
      <vt:lpstr>NLOK02.3._Y</vt:lpstr>
      <vt:lpstr>NLOK02.3._Z</vt:lpstr>
      <vt:lpstr>NLOK02.4._A</vt:lpstr>
      <vt:lpstr>NLOK02.4._AA</vt:lpstr>
      <vt:lpstr>NLOK02.4._AB</vt:lpstr>
      <vt:lpstr>NLOK02.4._AC</vt:lpstr>
      <vt:lpstr>NLOK02.4._AD</vt:lpstr>
      <vt:lpstr>NLOK02.4._AE</vt:lpstr>
      <vt:lpstr>NLOK02.4._AF</vt:lpstr>
      <vt:lpstr>NLOK02.4._AG</vt:lpstr>
      <vt:lpstr>NLOK02.4._B</vt:lpstr>
      <vt:lpstr>NLOK02.4._C</vt:lpstr>
      <vt:lpstr>NLOK02.4._D</vt:lpstr>
      <vt:lpstr>NLOK02.4._E</vt:lpstr>
      <vt:lpstr>NLOK02.4._F</vt:lpstr>
      <vt:lpstr>NLOK02.4._G</vt:lpstr>
      <vt:lpstr>NLOK02.4._H</vt:lpstr>
      <vt:lpstr>NLOK02.4._I</vt:lpstr>
      <vt:lpstr>NLOK02.4._J</vt:lpstr>
      <vt:lpstr>NLOK02.4._K</vt:lpstr>
      <vt:lpstr>NLOK02.4._L</vt:lpstr>
      <vt:lpstr>NLOK02.4._M</vt:lpstr>
      <vt:lpstr>NLOK02.4._N</vt:lpstr>
      <vt:lpstr>NLOK02.4._O</vt:lpstr>
      <vt:lpstr>NLOK02.4._P</vt:lpstr>
      <vt:lpstr>NLOK02.4._R</vt:lpstr>
      <vt:lpstr>NLOK02.4._S</vt:lpstr>
      <vt:lpstr>NLOK02.4._T</vt:lpstr>
      <vt:lpstr>NLOK02.4._U</vt:lpstr>
      <vt:lpstr>NLOK02.4._V</vt:lpstr>
      <vt:lpstr>NLOK02.4._W</vt:lpstr>
      <vt:lpstr>NLOK02.4._X</vt:lpstr>
      <vt:lpstr>NLOK02.4._Y</vt:lpstr>
      <vt:lpstr>NLOK02.4._Z</vt:lpstr>
      <vt:lpstr>NWTZ01.1._A</vt:lpstr>
      <vt:lpstr>NWTZ01.1._B</vt:lpstr>
      <vt:lpstr>NWTZ01.1._C</vt:lpstr>
      <vt:lpstr>NWTZ01.1._D</vt:lpstr>
      <vt:lpstr>NWTZ01.1._E</vt:lpstr>
      <vt:lpstr>NWTZ01.1._F</vt:lpstr>
      <vt:lpstr>NWTZ01.1._G</vt:lpstr>
      <vt:lpstr>NWTZ01.1._H</vt:lpstr>
      <vt:lpstr>NWTZ01.1._I</vt:lpstr>
      <vt:lpstr>NWTZ01.2._A</vt:lpstr>
      <vt:lpstr>NWTZ01.2._B</vt:lpstr>
      <vt:lpstr>NWTZ01.2._C</vt:lpstr>
      <vt:lpstr>NWTZ01.2._D</vt:lpstr>
      <vt:lpstr>NWTZ01.2._E</vt:lpstr>
      <vt:lpstr>NWTZ01.2._F</vt:lpstr>
      <vt:lpstr>NWTZ01.2._G</vt:lpstr>
      <vt:lpstr>NWTZ01.2._H</vt:lpstr>
      <vt:lpstr>NWTZ01.2._I</vt:lpstr>
      <vt:lpstr>NWTZ01.3._A</vt:lpstr>
      <vt:lpstr>NWTZ01.3._B</vt:lpstr>
      <vt:lpstr>NWTZ01.3._C</vt:lpstr>
      <vt:lpstr>NWTZ01.3._D</vt:lpstr>
      <vt:lpstr>NWTZ01.3._E</vt:lpstr>
      <vt:lpstr>NWTZ01.3._F</vt:lpstr>
      <vt:lpstr>NWTZ01.3._G</vt:lpstr>
      <vt:lpstr>NWTZ01.3._H</vt:lpstr>
      <vt:lpstr>NWTZ01.3._I</vt:lpstr>
      <vt:lpstr>NWTZ01.4._A</vt:lpstr>
      <vt:lpstr>NWTZ01.4._B</vt:lpstr>
      <vt:lpstr>NWTZ01.4._C</vt:lpstr>
      <vt:lpstr>NWTZ01.4._D</vt:lpstr>
      <vt:lpstr>NWTZ01.4._E</vt:lpstr>
      <vt:lpstr>NWTZ01.4._F</vt:lpstr>
      <vt:lpstr>NWTZ01.4._G</vt:lpstr>
      <vt:lpstr>NWTZ01.4._H</vt:lpstr>
      <vt:lpstr>NWTZ01.4._I</vt:lpstr>
      <vt:lpstr>NWTZ01.5._A</vt:lpstr>
      <vt:lpstr>NWTZ01.5._B</vt:lpstr>
      <vt:lpstr>NWTZ01.5._C</vt:lpstr>
      <vt:lpstr>NWTZ01.5._D</vt:lpstr>
      <vt:lpstr>NWTZ01.5._E</vt:lpstr>
      <vt:lpstr>NWTZ01.5._F</vt:lpstr>
      <vt:lpstr>NWTZ01.5._G</vt:lpstr>
      <vt:lpstr>NWTZ01.5._H</vt:lpstr>
      <vt:lpstr>NWTZ01.5._I</vt:lpstr>
      <vt:lpstr>NWTZ01.6._A</vt:lpstr>
      <vt:lpstr>NWTZ01.6._B</vt:lpstr>
      <vt:lpstr>NWTZ01.6._C</vt:lpstr>
      <vt:lpstr>NWTZ01.6._D</vt:lpstr>
      <vt:lpstr>NWTZ01.6._E</vt:lpstr>
      <vt:lpstr>NWTZ01.6._F</vt:lpstr>
      <vt:lpstr>NWTZ01.6._G</vt:lpstr>
      <vt:lpstr>NWTZ01.6._H</vt:lpstr>
      <vt:lpstr>NWTZ01.6._I</vt:lpstr>
      <vt:lpstr>NWTZ01.7._A</vt:lpstr>
      <vt:lpstr>NWTZ01.7._B</vt:lpstr>
      <vt:lpstr>NWTZ01.7._C</vt:lpstr>
      <vt:lpstr>NWTZ01.7._D</vt:lpstr>
      <vt:lpstr>NWTZ01.7._E</vt:lpstr>
      <vt:lpstr>NWTZ01.7._F</vt:lpstr>
      <vt:lpstr>NWTZ01.7._G</vt:lpstr>
      <vt:lpstr>NWTZ01.7._H</vt:lpstr>
      <vt:lpstr>NWTZ01.7._I</vt:lpstr>
      <vt:lpstr>NWTZ01.8._A</vt:lpstr>
      <vt:lpstr>NWTZ01.8._B</vt:lpstr>
      <vt:lpstr>NWTZ01.8._C</vt:lpstr>
      <vt:lpstr>NWTZ01.8._D</vt:lpstr>
      <vt:lpstr>NWTZ01.8._E</vt:lpstr>
      <vt:lpstr>NWTZ01.8._F</vt:lpstr>
      <vt:lpstr>NWTZ01.8._G</vt:lpstr>
      <vt:lpstr>NWTZ01.8._H</vt:lpstr>
      <vt:lpstr>NWTZ01.8._I</vt:lpstr>
      <vt:lpstr>NWTZ02.1._A</vt:lpstr>
      <vt:lpstr>NWTZ02.1._B</vt:lpstr>
      <vt:lpstr>NWTZ02.1._C</vt:lpstr>
      <vt:lpstr>NWTZ02.1._D</vt:lpstr>
      <vt:lpstr>NWTZ02.1._E</vt:lpstr>
      <vt:lpstr>NWTZ02.1._F</vt:lpstr>
      <vt:lpstr>NWTZ02.1._G</vt:lpstr>
      <vt:lpstr>NWTZ02.1._H</vt:lpstr>
      <vt:lpstr>NWTZ02.1._I</vt:lpstr>
      <vt:lpstr>NWTZ02.2._A</vt:lpstr>
      <vt:lpstr>NWTZ02.2._B</vt:lpstr>
      <vt:lpstr>NWTZ02.2._C</vt:lpstr>
      <vt:lpstr>NWTZ02.2._D</vt:lpstr>
      <vt:lpstr>NWTZ02.2._E</vt:lpstr>
      <vt:lpstr>NWTZ02.2._F</vt:lpstr>
      <vt:lpstr>NWTZ02.2._G</vt:lpstr>
      <vt:lpstr>NWTZ02.2._H</vt:lpstr>
      <vt:lpstr>NWTZ02.2._I</vt:lpstr>
      <vt:lpstr>NWTZ02.3._A</vt:lpstr>
      <vt:lpstr>NWTZ02.3._B</vt:lpstr>
      <vt:lpstr>NWTZ02.3._C</vt:lpstr>
      <vt:lpstr>NWTZ02.3._D</vt:lpstr>
      <vt:lpstr>NWTZ02.3._E</vt:lpstr>
      <vt:lpstr>NWTZ02.3._F</vt:lpstr>
      <vt:lpstr>NWTZ02.3._G</vt:lpstr>
      <vt:lpstr>NWTZ02.3._H</vt:lpstr>
      <vt:lpstr>NWTZ02.3._I</vt:lpstr>
      <vt:lpstr>NWTZ02.4._A</vt:lpstr>
      <vt:lpstr>NWTZ02.4._B</vt:lpstr>
      <vt:lpstr>NWTZ02.4._C</vt:lpstr>
      <vt:lpstr>NWTZ02.4._D</vt:lpstr>
      <vt:lpstr>NWTZ02.4._E</vt:lpstr>
      <vt:lpstr>NWTZ02.4._F</vt:lpstr>
      <vt:lpstr>NWTZ02.4._G</vt:lpstr>
      <vt:lpstr>NWTZ02.4._H</vt:lpstr>
      <vt:lpstr>NWTZ02.4._I</vt:lpstr>
      <vt:lpstr>NWTZ02.5._A</vt:lpstr>
      <vt:lpstr>NWTZ02.5._B</vt:lpstr>
      <vt:lpstr>NWTZ02.5._C</vt:lpstr>
      <vt:lpstr>NWTZ02.5._D</vt:lpstr>
      <vt:lpstr>NWTZ02.5._E</vt:lpstr>
      <vt:lpstr>NWTZ02.5._F</vt:lpstr>
      <vt:lpstr>NWTZ02.5._G</vt:lpstr>
      <vt:lpstr>NWTZ02.5._H</vt:lpstr>
      <vt:lpstr>NWTZ02.5._I</vt:lpstr>
      <vt:lpstr>NWTZ02.6._A</vt:lpstr>
      <vt:lpstr>NWTZ02.6._B</vt:lpstr>
      <vt:lpstr>NWTZ02.6._C</vt:lpstr>
      <vt:lpstr>NWTZ02.6._D</vt:lpstr>
      <vt:lpstr>NWTZ02.6._E</vt:lpstr>
      <vt:lpstr>NWTZ02.6._F</vt:lpstr>
      <vt:lpstr>NWTZ02.6._G</vt:lpstr>
      <vt:lpstr>NWTZ02.6._H</vt:lpstr>
      <vt:lpstr>NWTZ02.6._I</vt:lpstr>
      <vt:lpstr>NWTZ02.7._A</vt:lpstr>
      <vt:lpstr>NWTZ02.7._B</vt:lpstr>
      <vt:lpstr>NWTZ02.7._C</vt:lpstr>
      <vt:lpstr>NWTZ02.7._D</vt:lpstr>
      <vt:lpstr>NWTZ02.7._E</vt:lpstr>
      <vt:lpstr>NWTZ02.7._F</vt:lpstr>
      <vt:lpstr>NWTZ02.7._G</vt:lpstr>
      <vt:lpstr>NWTZ02.7._H</vt:lpstr>
      <vt:lpstr>NWTZ02.7._I</vt:lpstr>
      <vt:lpstr>NWTZ02.8._A</vt:lpstr>
      <vt:lpstr>NWTZ02.8._B</vt:lpstr>
      <vt:lpstr>NWTZ02.8._C</vt:lpstr>
      <vt:lpstr>NWTZ02.8._D</vt:lpstr>
      <vt:lpstr>NWTZ02.8._E</vt:lpstr>
      <vt:lpstr>NWTZ02.8._F</vt:lpstr>
      <vt:lpstr>NWTZ02.8._G</vt:lpstr>
      <vt:lpstr>NWTZ02.8._H</vt:lpstr>
      <vt:lpstr>NWTZ02.8._I</vt:lpstr>
      <vt:lpstr>PA01.1._A</vt:lpstr>
      <vt:lpstr>PA01.1.1._A</vt:lpstr>
      <vt:lpstr>PA01.1.2._A</vt:lpstr>
      <vt:lpstr>PA01.1.3._A</vt:lpstr>
      <vt:lpstr>PA01.2._A</vt:lpstr>
      <vt:lpstr>PA01.2.1._A</vt:lpstr>
      <vt:lpstr>PA01.2.2._A</vt:lpstr>
      <vt:lpstr>PA01.2.3._A</vt:lpstr>
      <vt:lpstr>PA01.2.4._A</vt:lpstr>
      <vt:lpstr>PA01.2.4.1._A</vt:lpstr>
      <vt:lpstr>PA01.2.4.2._A</vt:lpstr>
      <vt:lpstr>PA01.2.4.3._A</vt:lpstr>
      <vt:lpstr>PA01.2.4.4._A</vt:lpstr>
      <vt:lpstr>PIK10.1._A</vt:lpstr>
      <vt:lpstr>PIK10.1.1._A</vt:lpstr>
      <vt:lpstr>PIK10.1.2._A</vt:lpstr>
      <vt:lpstr>PIK10.1.3._A</vt:lpstr>
      <vt:lpstr>PIK10.1.4._A</vt:lpstr>
      <vt:lpstr>PIK10.1.5._A</vt:lpstr>
      <vt:lpstr>PIK10.1.6._A</vt:lpstr>
      <vt:lpstr>PIK10.1.7._A</vt:lpstr>
      <vt:lpstr>PIK10.1.8._A</vt:lpstr>
      <vt:lpstr>PIK10.2._A</vt:lpstr>
      <vt:lpstr>PIK10.2.1._A</vt:lpstr>
      <vt:lpstr>PIK10.2.2._A</vt:lpstr>
      <vt:lpstr>PIK10.2.3._A</vt:lpstr>
      <vt:lpstr>PIK10.2.4._A</vt:lpstr>
      <vt:lpstr>PIK10.2.5._A</vt:lpstr>
      <vt:lpstr>PIK10.2.6._A</vt:lpstr>
      <vt:lpstr>PIK10.3._A</vt:lpstr>
      <vt:lpstr>PIK11.1._A</vt:lpstr>
      <vt:lpstr>PIK11.1.1._A</vt:lpstr>
      <vt:lpstr>PIK11.1.2._A</vt:lpstr>
      <vt:lpstr>PIK11.1.3._A</vt:lpstr>
      <vt:lpstr>PIK11.1.4._A</vt:lpstr>
      <vt:lpstr>PIK11.1.5._A</vt:lpstr>
      <vt:lpstr>PIK11.1.6._A</vt:lpstr>
      <vt:lpstr>PIK11.2._A</vt:lpstr>
      <vt:lpstr>PIK11.2.1._A</vt:lpstr>
      <vt:lpstr>PIK11.2.2._A</vt:lpstr>
      <vt:lpstr>PIK11.2.3._A</vt:lpstr>
      <vt:lpstr>PIK11.2.4._A</vt:lpstr>
      <vt:lpstr>PIK11.3._A</vt:lpstr>
      <vt:lpstr>PLK02.1._A</vt:lpstr>
      <vt:lpstr>PLK02.10._A</vt:lpstr>
      <vt:lpstr>PLK02.11._A</vt:lpstr>
      <vt:lpstr>PLK02.2._A</vt:lpstr>
      <vt:lpstr>PLK02.3._A</vt:lpstr>
      <vt:lpstr>PLK02.4._A</vt:lpstr>
      <vt:lpstr>PLK02.5._A</vt:lpstr>
      <vt:lpstr>PLK02.5.1._A</vt:lpstr>
      <vt:lpstr>PLK02.5.2._A</vt:lpstr>
      <vt:lpstr>PLK02.5.2.1._A</vt:lpstr>
      <vt:lpstr>PLK02.5.2.2._A</vt:lpstr>
      <vt:lpstr>PLK02.5.2.3._A</vt:lpstr>
      <vt:lpstr>PLK02.5.2.4._A</vt:lpstr>
      <vt:lpstr>PLK02.5.3._A</vt:lpstr>
      <vt:lpstr>PLK02.5.3.1._A</vt:lpstr>
      <vt:lpstr>PLK02.5.3.2._A</vt:lpstr>
      <vt:lpstr>PLK02.5.3.3._A</vt:lpstr>
      <vt:lpstr>PLK02.5.3.4._A</vt:lpstr>
      <vt:lpstr>PLK02.5.3.5._A</vt:lpstr>
      <vt:lpstr>PLK02.5.3.6._A</vt:lpstr>
      <vt:lpstr>PLK02.5.3.7._A</vt:lpstr>
      <vt:lpstr>PLK02.6._A</vt:lpstr>
      <vt:lpstr>PLK02.7._A</vt:lpstr>
      <vt:lpstr>PLK02.7.1._A</vt:lpstr>
      <vt:lpstr>PLK02.7.2._A</vt:lpstr>
      <vt:lpstr>PLK02.7.3._A</vt:lpstr>
      <vt:lpstr>PLK02.7.4._A</vt:lpstr>
      <vt:lpstr>PLK02.7.5._A</vt:lpstr>
      <vt:lpstr>PLK02.7.6._A</vt:lpstr>
      <vt:lpstr>PLK02.8._A</vt:lpstr>
      <vt:lpstr>PLK02.9._A</vt:lpstr>
      <vt:lpstr>PLK02.9.1._A</vt:lpstr>
      <vt:lpstr>PLK02.9.2._A</vt:lpstr>
      <vt:lpstr>PO01.1._A</vt:lpstr>
      <vt:lpstr>PO01.1._B</vt:lpstr>
      <vt:lpstr>PO01.1._C</vt:lpstr>
      <vt:lpstr>PO01.1._D</vt:lpstr>
      <vt:lpstr>PO01.1._E</vt:lpstr>
      <vt:lpstr>PO01.1._F</vt:lpstr>
      <vt:lpstr>PO01.1._G</vt:lpstr>
      <vt:lpstr>PO01.2._A</vt:lpstr>
      <vt:lpstr>PO01.2._B</vt:lpstr>
      <vt:lpstr>PO01.2._C</vt:lpstr>
      <vt:lpstr>PO01.2._D</vt:lpstr>
      <vt:lpstr>PO01.2._E</vt:lpstr>
      <vt:lpstr>PO01.2._F</vt:lpstr>
      <vt:lpstr>PO01.2._G</vt:lpstr>
      <vt:lpstr>PO01.2.1._A</vt:lpstr>
      <vt:lpstr>PO01.2.1._B</vt:lpstr>
      <vt:lpstr>PO01.2.1._C</vt:lpstr>
      <vt:lpstr>PO01.2.1._D</vt:lpstr>
      <vt:lpstr>PO01.2.1._E</vt:lpstr>
      <vt:lpstr>PO01.2.1._F</vt:lpstr>
      <vt:lpstr>PO01.2.1._G</vt:lpstr>
      <vt:lpstr>PO01.2.2._A</vt:lpstr>
      <vt:lpstr>PO01.2.2._B</vt:lpstr>
      <vt:lpstr>PO01.2.2._C</vt:lpstr>
      <vt:lpstr>PO01.2.2._D</vt:lpstr>
      <vt:lpstr>PO01.2.2._E</vt:lpstr>
      <vt:lpstr>PO01.2.2._F</vt:lpstr>
      <vt:lpstr>PO01.2.2._G</vt:lpstr>
      <vt:lpstr>PO01.2.3._A</vt:lpstr>
      <vt:lpstr>PO01.2.3._B</vt:lpstr>
      <vt:lpstr>PO01.2.3._C</vt:lpstr>
      <vt:lpstr>PO01.2.3._D</vt:lpstr>
      <vt:lpstr>PO01.2.3._E</vt:lpstr>
      <vt:lpstr>PO01.2.3._F</vt:lpstr>
      <vt:lpstr>PO01.2.3._G</vt:lpstr>
      <vt:lpstr>PO01.3._A</vt:lpstr>
      <vt:lpstr>PO01.3._B</vt:lpstr>
      <vt:lpstr>PO01.3._C</vt:lpstr>
      <vt:lpstr>PO01.3._D</vt:lpstr>
      <vt:lpstr>PO01.3._E</vt:lpstr>
      <vt:lpstr>PO01.3._F</vt:lpstr>
      <vt:lpstr>PO01.3._G</vt:lpstr>
      <vt:lpstr>PO01.3.1._A</vt:lpstr>
      <vt:lpstr>PO01.3.1._B</vt:lpstr>
      <vt:lpstr>PO01.3.1._C</vt:lpstr>
      <vt:lpstr>PO01.3.1._D</vt:lpstr>
      <vt:lpstr>PO01.3.1._E</vt:lpstr>
      <vt:lpstr>PO01.3.1._F</vt:lpstr>
      <vt:lpstr>PO01.3.1._G</vt:lpstr>
      <vt:lpstr>PO01.3.2._A</vt:lpstr>
      <vt:lpstr>PO01.3.2._B</vt:lpstr>
      <vt:lpstr>PO01.3.2._C</vt:lpstr>
      <vt:lpstr>PO01.3.2._D</vt:lpstr>
      <vt:lpstr>PO01.3.2._E</vt:lpstr>
      <vt:lpstr>PO01.3.2._F</vt:lpstr>
      <vt:lpstr>PO01.3.2._G</vt:lpstr>
      <vt:lpstr>PO01.3.3._A</vt:lpstr>
      <vt:lpstr>PO01.3.3._B</vt:lpstr>
      <vt:lpstr>PO01.3.3._C</vt:lpstr>
      <vt:lpstr>PO01.3.3._D</vt:lpstr>
      <vt:lpstr>PO01.3.3._E</vt:lpstr>
      <vt:lpstr>PO01.3.3._F</vt:lpstr>
      <vt:lpstr>PO01.3.3._G</vt:lpstr>
      <vt:lpstr>PO01.4._A</vt:lpstr>
      <vt:lpstr>PO01.4._B</vt:lpstr>
      <vt:lpstr>PO01.4._C</vt:lpstr>
      <vt:lpstr>PO01.4._D</vt:lpstr>
      <vt:lpstr>PO01.4._E</vt:lpstr>
      <vt:lpstr>PO01.4._F</vt:lpstr>
      <vt:lpstr>PO01.4._G</vt:lpstr>
      <vt:lpstr>PO01.4.1._A</vt:lpstr>
      <vt:lpstr>PO01.4.1._B</vt:lpstr>
      <vt:lpstr>PO01.4.1._C</vt:lpstr>
      <vt:lpstr>PO01.4.1._D</vt:lpstr>
      <vt:lpstr>PO01.4.1._E</vt:lpstr>
      <vt:lpstr>PO01.4.1._F</vt:lpstr>
      <vt:lpstr>PO01.4.1._G</vt:lpstr>
      <vt:lpstr>PO01.4.2._A</vt:lpstr>
      <vt:lpstr>PO01.4.2._B</vt:lpstr>
      <vt:lpstr>PO01.4.2._C</vt:lpstr>
      <vt:lpstr>PO01.4.2._D</vt:lpstr>
      <vt:lpstr>PO01.4.2._E</vt:lpstr>
      <vt:lpstr>PO01.4.2._F</vt:lpstr>
      <vt:lpstr>PO01.4.2._G</vt:lpstr>
      <vt:lpstr>PO01.4.2.1._A</vt:lpstr>
      <vt:lpstr>PO01.4.2.1._B</vt:lpstr>
      <vt:lpstr>PO01.4.2.1._C</vt:lpstr>
      <vt:lpstr>PO01.4.2.1._D</vt:lpstr>
      <vt:lpstr>PO01.4.2.1._E</vt:lpstr>
      <vt:lpstr>PO01.4.2.1._F</vt:lpstr>
      <vt:lpstr>PO01.4.2.1._G</vt:lpstr>
      <vt:lpstr>PO01.4.2.2._A</vt:lpstr>
      <vt:lpstr>PO01.4.2.2._B</vt:lpstr>
      <vt:lpstr>PO01.4.2.2._C</vt:lpstr>
      <vt:lpstr>PO01.4.2.2._D</vt:lpstr>
      <vt:lpstr>PO01.4.2.2._E</vt:lpstr>
      <vt:lpstr>PO01.4.2.2._F</vt:lpstr>
      <vt:lpstr>PO01.4.2.2._G</vt:lpstr>
      <vt:lpstr>PO01.4.2.3._A</vt:lpstr>
      <vt:lpstr>PO01.4.2.3._B</vt:lpstr>
      <vt:lpstr>PO01.4.2.3._C</vt:lpstr>
      <vt:lpstr>PO01.4.2.3._D</vt:lpstr>
      <vt:lpstr>PO01.4.2.3._E</vt:lpstr>
      <vt:lpstr>PO01.4.2.3._F</vt:lpstr>
      <vt:lpstr>PO01.4.2.3._G</vt:lpstr>
      <vt:lpstr>PO01.4.3._A</vt:lpstr>
      <vt:lpstr>PO01.4.3._B</vt:lpstr>
      <vt:lpstr>PO01.4.3._C</vt:lpstr>
      <vt:lpstr>PO01.4.3._D</vt:lpstr>
      <vt:lpstr>PO01.4.3._E</vt:lpstr>
      <vt:lpstr>PO01.4.3._F</vt:lpstr>
      <vt:lpstr>PO01.4.3._G</vt:lpstr>
      <vt:lpstr>PO01.4.3.1._A</vt:lpstr>
      <vt:lpstr>PO01.4.3.1._B</vt:lpstr>
      <vt:lpstr>PO01.4.3.1._C</vt:lpstr>
      <vt:lpstr>PO01.4.3.1._D</vt:lpstr>
      <vt:lpstr>PO01.4.3.1._E</vt:lpstr>
      <vt:lpstr>PO01.4.3.1._F</vt:lpstr>
      <vt:lpstr>PO01.4.3.1._G</vt:lpstr>
      <vt:lpstr>PO01.4.3.2._A</vt:lpstr>
      <vt:lpstr>PO01.4.3.2._B</vt:lpstr>
      <vt:lpstr>PO01.4.3.2._C</vt:lpstr>
      <vt:lpstr>PO01.4.3.2._D</vt:lpstr>
      <vt:lpstr>PO01.4.3.2._E</vt:lpstr>
      <vt:lpstr>PO01.4.3.2._F</vt:lpstr>
      <vt:lpstr>PO01.4.3.2._G</vt:lpstr>
      <vt:lpstr>PO01.5._A</vt:lpstr>
      <vt:lpstr>PO01.5._B</vt:lpstr>
      <vt:lpstr>PO01.5._C</vt:lpstr>
      <vt:lpstr>PO01.5._D</vt:lpstr>
      <vt:lpstr>PO01.5._E</vt:lpstr>
      <vt:lpstr>PO01.5._F</vt:lpstr>
      <vt:lpstr>PO01.5._G</vt:lpstr>
      <vt:lpstr>PO01.5.1._A</vt:lpstr>
      <vt:lpstr>PO01.5.1._B</vt:lpstr>
      <vt:lpstr>PO01.5.1._C</vt:lpstr>
      <vt:lpstr>PO01.5.1._D</vt:lpstr>
      <vt:lpstr>PO01.5.1._E</vt:lpstr>
      <vt:lpstr>PO01.5.1._F</vt:lpstr>
      <vt:lpstr>PO01.5.1._G</vt:lpstr>
      <vt:lpstr>PO01.5.2._A</vt:lpstr>
      <vt:lpstr>PO01.5.2._B</vt:lpstr>
      <vt:lpstr>PO01.5.2._C</vt:lpstr>
      <vt:lpstr>PO01.5.2._D</vt:lpstr>
      <vt:lpstr>PO01.5.2._E</vt:lpstr>
      <vt:lpstr>PO01.5.2._F</vt:lpstr>
      <vt:lpstr>PO01.5.2._G</vt:lpstr>
      <vt:lpstr>PO01.5.2.1._A</vt:lpstr>
      <vt:lpstr>PO01.5.2.1._B</vt:lpstr>
      <vt:lpstr>PO01.5.2.1._C</vt:lpstr>
      <vt:lpstr>PO01.5.2.1._D</vt:lpstr>
      <vt:lpstr>PO01.5.2.1._E</vt:lpstr>
      <vt:lpstr>PO01.5.2.1._F</vt:lpstr>
      <vt:lpstr>PO01.5.2.1._G</vt:lpstr>
      <vt:lpstr>PO01.5.2.2._A</vt:lpstr>
      <vt:lpstr>PO01.5.2.2._B</vt:lpstr>
      <vt:lpstr>PO01.5.2.2._C</vt:lpstr>
      <vt:lpstr>PO01.5.2.2._D</vt:lpstr>
      <vt:lpstr>PO01.5.2.2._E</vt:lpstr>
      <vt:lpstr>PO01.5.2.2._F</vt:lpstr>
      <vt:lpstr>PO01.5.2.2._G</vt:lpstr>
      <vt:lpstr>PO01.5.2.3._A</vt:lpstr>
      <vt:lpstr>PO01.5.2.3._B</vt:lpstr>
      <vt:lpstr>PO01.5.2.3._C</vt:lpstr>
      <vt:lpstr>PO01.5.2.3._D</vt:lpstr>
      <vt:lpstr>PO01.5.2.3._E</vt:lpstr>
      <vt:lpstr>PO01.5.2.3._F</vt:lpstr>
      <vt:lpstr>PO01.5.2.3._G</vt:lpstr>
      <vt:lpstr>PO01.5.3._A</vt:lpstr>
      <vt:lpstr>PO01.5.3._B</vt:lpstr>
      <vt:lpstr>PO01.5.3._C</vt:lpstr>
      <vt:lpstr>PO01.5.3._D</vt:lpstr>
      <vt:lpstr>PO01.5.3._E</vt:lpstr>
      <vt:lpstr>PO01.5.3._F</vt:lpstr>
      <vt:lpstr>PO01.5.3._G</vt:lpstr>
      <vt:lpstr>PO01.5.3.1._A</vt:lpstr>
      <vt:lpstr>PO01.5.3.1._B</vt:lpstr>
      <vt:lpstr>PO01.5.3.1._C</vt:lpstr>
      <vt:lpstr>PO01.5.3.1._D</vt:lpstr>
      <vt:lpstr>PO01.5.3.1._E</vt:lpstr>
      <vt:lpstr>PO01.5.3.1._F</vt:lpstr>
      <vt:lpstr>PO01.5.3.1._G</vt:lpstr>
      <vt:lpstr>PO01.5.3.2._A</vt:lpstr>
      <vt:lpstr>PO01.5.3.2._B</vt:lpstr>
      <vt:lpstr>PO01.5.3.2._C</vt:lpstr>
      <vt:lpstr>PO01.5.3.2._D</vt:lpstr>
      <vt:lpstr>PO01.5.3.2._E</vt:lpstr>
      <vt:lpstr>PO01.5.3.2._F</vt:lpstr>
      <vt:lpstr>PO01.5.3.2._G</vt:lpstr>
      <vt:lpstr>PO01.5.3.3._A</vt:lpstr>
      <vt:lpstr>PO01.5.3.3._B</vt:lpstr>
      <vt:lpstr>PO01.5.3.3._C</vt:lpstr>
      <vt:lpstr>PO01.5.3.3._D</vt:lpstr>
      <vt:lpstr>PO01.5.3.3._E</vt:lpstr>
      <vt:lpstr>PO01.5.3.3._F</vt:lpstr>
      <vt:lpstr>PO01.5.3.3._G</vt:lpstr>
      <vt:lpstr>PO01.6._A</vt:lpstr>
      <vt:lpstr>PO01.6._B</vt:lpstr>
      <vt:lpstr>PO01.6._C</vt:lpstr>
      <vt:lpstr>PO01.6._D</vt:lpstr>
      <vt:lpstr>PO01.6._E</vt:lpstr>
      <vt:lpstr>PO01.6._F</vt:lpstr>
      <vt:lpstr>PO01.6._G</vt:lpstr>
      <vt:lpstr>PO01.6.1._A</vt:lpstr>
      <vt:lpstr>PO01.6.1._B</vt:lpstr>
      <vt:lpstr>PO01.6.1._C</vt:lpstr>
      <vt:lpstr>PO01.6.1._D</vt:lpstr>
      <vt:lpstr>PO01.6.1._E</vt:lpstr>
      <vt:lpstr>PO01.6.1._F</vt:lpstr>
      <vt:lpstr>PO01.6.1._G</vt:lpstr>
      <vt:lpstr>PO01.6.1.1._A</vt:lpstr>
      <vt:lpstr>PO01.6.1.1._B</vt:lpstr>
      <vt:lpstr>PO01.6.1.1._C</vt:lpstr>
      <vt:lpstr>PO01.6.1.1._D</vt:lpstr>
      <vt:lpstr>PO01.6.1.1._E</vt:lpstr>
      <vt:lpstr>PO01.6.1.1._F</vt:lpstr>
      <vt:lpstr>PO01.6.1.1._G</vt:lpstr>
      <vt:lpstr>PO01.6.1.2._A</vt:lpstr>
      <vt:lpstr>PO01.6.1.2._B</vt:lpstr>
      <vt:lpstr>PO01.6.1.2._C</vt:lpstr>
      <vt:lpstr>PO01.6.1.2._D</vt:lpstr>
      <vt:lpstr>PO01.6.1.2._E</vt:lpstr>
      <vt:lpstr>PO01.6.1.2._F</vt:lpstr>
      <vt:lpstr>PO01.6.1.2._G</vt:lpstr>
      <vt:lpstr>PO01.6.1.3._A</vt:lpstr>
      <vt:lpstr>PO01.6.1.3._B</vt:lpstr>
      <vt:lpstr>PO01.6.1.3._C</vt:lpstr>
      <vt:lpstr>PO01.6.1.3._D</vt:lpstr>
      <vt:lpstr>PO01.6.1.3._E</vt:lpstr>
      <vt:lpstr>PO01.6.1.3._F</vt:lpstr>
      <vt:lpstr>PO01.6.1.3._G</vt:lpstr>
      <vt:lpstr>PO01.6.2._A</vt:lpstr>
      <vt:lpstr>PO01.6.2._B</vt:lpstr>
      <vt:lpstr>PO01.6.2._C</vt:lpstr>
      <vt:lpstr>PO01.6.2._D</vt:lpstr>
      <vt:lpstr>PO01.6.2._E</vt:lpstr>
      <vt:lpstr>PO01.6.2._F</vt:lpstr>
      <vt:lpstr>PO01.6.2._G</vt:lpstr>
      <vt:lpstr>PO01.6.2.1._A</vt:lpstr>
      <vt:lpstr>PO01.6.2.1._B</vt:lpstr>
      <vt:lpstr>PO01.6.2.1._C</vt:lpstr>
      <vt:lpstr>PO01.6.2.1._D</vt:lpstr>
      <vt:lpstr>PO01.6.2.1._E</vt:lpstr>
      <vt:lpstr>PO01.6.2.1._F</vt:lpstr>
      <vt:lpstr>PO01.6.2.1._G</vt:lpstr>
      <vt:lpstr>PO01.6.2.2._A</vt:lpstr>
      <vt:lpstr>PO01.6.2.2._B</vt:lpstr>
      <vt:lpstr>PO01.6.2.2._C</vt:lpstr>
      <vt:lpstr>PO01.6.2.2._D</vt:lpstr>
      <vt:lpstr>PO01.6.2.2._E</vt:lpstr>
      <vt:lpstr>PO01.6.2.2._F</vt:lpstr>
      <vt:lpstr>PO01.6.2.2._G</vt:lpstr>
      <vt:lpstr>PO01.7._A</vt:lpstr>
      <vt:lpstr>PO01.7._B</vt:lpstr>
      <vt:lpstr>PO01.7._C</vt:lpstr>
      <vt:lpstr>PO01.7._D</vt:lpstr>
      <vt:lpstr>PO01.7._E</vt:lpstr>
      <vt:lpstr>PO01.7._F</vt:lpstr>
      <vt:lpstr>PO01.7._G</vt:lpstr>
      <vt:lpstr>PO01.8._A</vt:lpstr>
      <vt:lpstr>PO01.8._B</vt:lpstr>
      <vt:lpstr>PO01.8._C</vt:lpstr>
      <vt:lpstr>PO01.8._D</vt:lpstr>
      <vt:lpstr>PO01.8._E</vt:lpstr>
      <vt:lpstr>PO01.8._F</vt:lpstr>
      <vt:lpstr>PO01.8._G</vt:lpstr>
      <vt:lpstr>PO02.1._A</vt:lpstr>
      <vt:lpstr>PO02.1._B</vt:lpstr>
      <vt:lpstr>PO02.1._C</vt:lpstr>
      <vt:lpstr>PO02.1._D</vt:lpstr>
      <vt:lpstr>PO02.1._E</vt:lpstr>
      <vt:lpstr>PO02.1._F</vt:lpstr>
      <vt:lpstr>PO02.1._G</vt:lpstr>
      <vt:lpstr>PO02.2._A</vt:lpstr>
      <vt:lpstr>PO02.2._B</vt:lpstr>
      <vt:lpstr>PO02.2._C</vt:lpstr>
      <vt:lpstr>PO02.2._D</vt:lpstr>
      <vt:lpstr>PO02.2._E</vt:lpstr>
      <vt:lpstr>PO02.2._F</vt:lpstr>
      <vt:lpstr>PO02.2._G</vt:lpstr>
      <vt:lpstr>PO02.3._A</vt:lpstr>
      <vt:lpstr>PO02.3._B</vt:lpstr>
      <vt:lpstr>PO02.3._C</vt:lpstr>
      <vt:lpstr>PO02.3._D</vt:lpstr>
      <vt:lpstr>PO02.3._E</vt:lpstr>
      <vt:lpstr>PO02.3._F</vt:lpstr>
      <vt:lpstr>PO02.3._G</vt:lpstr>
      <vt:lpstr>PO02.3.1._A</vt:lpstr>
      <vt:lpstr>PO02.3.1._B</vt:lpstr>
      <vt:lpstr>PO02.3.1._C</vt:lpstr>
      <vt:lpstr>PO02.3.1._D</vt:lpstr>
      <vt:lpstr>PO02.3.1._E</vt:lpstr>
      <vt:lpstr>PO02.3.1._F</vt:lpstr>
      <vt:lpstr>PO02.3.1._G</vt:lpstr>
      <vt:lpstr>PO02.4._A</vt:lpstr>
      <vt:lpstr>PO02.4._B</vt:lpstr>
      <vt:lpstr>PO02.4._C</vt:lpstr>
      <vt:lpstr>PO02.4._D</vt:lpstr>
      <vt:lpstr>PO02.4._E</vt:lpstr>
      <vt:lpstr>PO02.4._F</vt:lpstr>
      <vt:lpstr>PO02.4._G</vt:lpstr>
      <vt:lpstr>PO02.5._A</vt:lpstr>
      <vt:lpstr>PO02.5._B</vt:lpstr>
      <vt:lpstr>PO02.5._C</vt:lpstr>
      <vt:lpstr>PO02.5._D</vt:lpstr>
      <vt:lpstr>PO02.5._E</vt:lpstr>
      <vt:lpstr>PO02.5._F</vt:lpstr>
      <vt:lpstr>PO02.5._G</vt:lpstr>
      <vt:lpstr>PO02.6._A</vt:lpstr>
      <vt:lpstr>PO02.6._B</vt:lpstr>
      <vt:lpstr>PO02.6._C</vt:lpstr>
      <vt:lpstr>PO02.6._D</vt:lpstr>
      <vt:lpstr>PO02.6._E</vt:lpstr>
      <vt:lpstr>PO02.6._F</vt:lpstr>
      <vt:lpstr>PO02.6._G</vt:lpstr>
      <vt:lpstr>PO02.7._A</vt:lpstr>
      <vt:lpstr>PO02.7._B</vt:lpstr>
      <vt:lpstr>PO02.7._C</vt:lpstr>
      <vt:lpstr>PO02.7._D</vt:lpstr>
      <vt:lpstr>PO02.7._E</vt:lpstr>
      <vt:lpstr>PO02.7._F</vt:lpstr>
      <vt:lpstr>PO02.7._G</vt:lpstr>
      <vt:lpstr>RE01.1._A</vt:lpstr>
      <vt:lpstr>RE01.1._B</vt:lpstr>
      <vt:lpstr>RE01.1._C</vt:lpstr>
      <vt:lpstr>RE01.1._D</vt:lpstr>
      <vt:lpstr>RE01.1._E</vt:lpstr>
      <vt:lpstr>RE01.1._F</vt:lpstr>
      <vt:lpstr>RE01.1._G</vt:lpstr>
      <vt:lpstr>RE01.1._H</vt:lpstr>
      <vt:lpstr>RE01.2._A</vt:lpstr>
      <vt:lpstr>RE01.2._B</vt:lpstr>
      <vt:lpstr>RE01.2._C</vt:lpstr>
      <vt:lpstr>RE01.2._D</vt:lpstr>
      <vt:lpstr>RE01.2._E</vt:lpstr>
      <vt:lpstr>RE01.2._F</vt:lpstr>
      <vt:lpstr>RE01.2._G</vt:lpstr>
      <vt:lpstr>RE01.2._H</vt:lpstr>
      <vt:lpstr>RE01.3._A</vt:lpstr>
      <vt:lpstr>RE01.3._B</vt:lpstr>
      <vt:lpstr>RE01.3._C</vt:lpstr>
      <vt:lpstr>RE01.3._D</vt:lpstr>
      <vt:lpstr>RE01.3._E</vt:lpstr>
      <vt:lpstr>RE01.3._F</vt:lpstr>
      <vt:lpstr>RE01.3._G</vt:lpstr>
      <vt:lpstr>RE01.3._H</vt:lpstr>
      <vt:lpstr>RE01.4._A</vt:lpstr>
      <vt:lpstr>RE01.4._B</vt:lpstr>
      <vt:lpstr>RE01.4._C</vt:lpstr>
      <vt:lpstr>RE01.4._D</vt:lpstr>
      <vt:lpstr>RE01.4._E</vt:lpstr>
      <vt:lpstr>RE01.4._F</vt:lpstr>
      <vt:lpstr>RE01.4._G</vt:lpstr>
      <vt:lpstr>RE01.4._H</vt:lpstr>
      <vt:lpstr>RE01.5._A</vt:lpstr>
      <vt:lpstr>RE01.5._B</vt:lpstr>
      <vt:lpstr>RE01.5._C</vt:lpstr>
      <vt:lpstr>RE01.5._D</vt:lpstr>
      <vt:lpstr>RE01.5._E</vt:lpstr>
      <vt:lpstr>RE01.5._F</vt:lpstr>
      <vt:lpstr>RE01.5._G</vt:lpstr>
      <vt:lpstr>RE01.5._H</vt:lpstr>
      <vt:lpstr>RE01.6._A</vt:lpstr>
      <vt:lpstr>RE01.6._B</vt:lpstr>
      <vt:lpstr>RE01.6._C</vt:lpstr>
      <vt:lpstr>RE01.6._D</vt:lpstr>
      <vt:lpstr>RE01.6._E</vt:lpstr>
      <vt:lpstr>RE01.6._F</vt:lpstr>
      <vt:lpstr>RE01.6._G</vt:lpstr>
      <vt:lpstr>RE01.6._H</vt:lpstr>
      <vt:lpstr>RE01.7._A</vt:lpstr>
      <vt:lpstr>RE01.7._B</vt:lpstr>
      <vt:lpstr>RE01.7._C</vt:lpstr>
      <vt:lpstr>RE01.7._D</vt:lpstr>
      <vt:lpstr>RE01.7._E</vt:lpstr>
      <vt:lpstr>RE01.7._F</vt:lpstr>
      <vt:lpstr>RE01.7._G</vt:lpstr>
      <vt:lpstr>RE01.7._H</vt:lpstr>
      <vt:lpstr>RMK01.1._A</vt:lpstr>
      <vt:lpstr>RMK01.1.1._A</vt:lpstr>
      <vt:lpstr>RMK01.1.10._A</vt:lpstr>
      <vt:lpstr>RMK01.1.2._0</vt:lpstr>
      <vt:lpstr>RMK01.1.2._A</vt:lpstr>
      <vt:lpstr>RMK01.1.3._0</vt:lpstr>
      <vt:lpstr>RMK01.1.3._A</vt:lpstr>
      <vt:lpstr>RMK01.1.4._0</vt:lpstr>
      <vt:lpstr>RMK01.1.4._A</vt:lpstr>
      <vt:lpstr>RMK01.1.5._0</vt:lpstr>
      <vt:lpstr>RMK01.1.5._A</vt:lpstr>
      <vt:lpstr>RMK01.1.6._0</vt:lpstr>
      <vt:lpstr>RMK01.1.6._A</vt:lpstr>
      <vt:lpstr>RMK01.1.7._0</vt:lpstr>
      <vt:lpstr>RMK01.1.7._A</vt:lpstr>
      <vt:lpstr>RMK01.1.8._0</vt:lpstr>
      <vt:lpstr>RMK01.1.8._A</vt:lpstr>
      <vt:lpstr>RMK01.1.9._0</vt:lpstr>
      <vt:lpstr>RMK01.1.9._A</vt:lpstr>
      <vt:lpstr>RMK01.2._A</vt:lpstr>
      <vt:lpstr>RMK01.3._A</vt:lpstr>
      <vt:lpstr>RMK02.1._A</vt:lpstr>
      <vt:lpstr>RMK02.1.1._A</vt:lpstr>
      <vt:lpstr>RMK02.1.10._A</vt:lpstr>
      <vt:lpstr>RMK02.1.2._0</vt:lpstr>
      <vt:lpstr>RMK02.1.2._A</vt:lpstr>
      <vt:lpstr>RMK02.1.3._0</vt:lpstr>
      <vt:lpstr>RMK02.1.3._A</vt:lpstr>
      <vt:lpstr>RMK02.1.4._0</vt:lpstr>
      <vt:lpstr>RMK02.1.4._A</vt:lpstr>
      <vt:lpstr>RMK02.1.5._0</vt:lpstr>
      <vt:lpstr>RMK02.1.5._A</vt:lpstr>
      <vt:lpstr>RMK02.1.6._0</vt:lpstr>
      <vt:lpstr>RMK02.1.6._A</vt:lpstr>
      <vt:lpstr>RMK02.1.7._0</vt:lpstr>
      <vt:lpstr>RMK02.1.7._A</vt:lpstr>
      <vt:lpstr>RMK02.1.8._0</vt:lpstr>
      <vt:lpstr>RMK02.1.8._A</vt:lpstr>
      <vt:lpstr>RMK02.1.9._0</vt:lpstr>
      <vt:lpstr>RMK02.1.9._A</vt:lpstr>
      <vt:lpstr>RMK02.2._A</vt:lpstr>
      <vt:lpstr>RMK02.3._A</vt:lpstr>
      <vt:lpstr>RO01.1._A</vt:lpstr>
      <vt:lpstr>RO01.2._A</vt:lpstr>
      <vt:lpstr>RPL02.1._A</vt:lpstr>
      <vt:lpstr>RPL02.1._B</vt:lpstr>
      <vt:lpstr>RPL02.1._C</vt:lpstr>
      <vt:lpstr>RPL02.1._D</vt:lpstr>
      <vt:lpstr>RPL02.1._E</vt:lpstr>
      <vt:lpstr>RPL02.1._F</vt:lpstr>
      <vt:lpstr>RPL02.2._A</vt:lpstr>
      <vt:lpstr>RPL02.2._B</vt:lpstr>
      <vt:lpstr>RPL02.2._C</vt:lpstr>
      <vt:lpstr>RPL02.2._D</vt:lpstr>
      <vt:lpstr>RPL02.2._E</vt:lpstr>
      <vt:lpstr>RPL02.2._F</vt:lpstr>
      <vt:lpstr>RPL02.3._A</vt:lpstr>
      <vt:lpstr>RPL02.3._B</vt:lpstr>
      <vt:lpstr>RPL02.3._C</vt:lpstr>
      <vt:lpstr>RPL02.3._D</vt:lpstr>
      <vt:lpstr>RPL02.3._E</vt:lpstr>
      <vt:lpstr>RPL02.3._F</vt:lpstr>
      <vt:lpstr>RPL02.4._A</vt:lpstr>
      <vt:lpstr>RPL02.4._B</vt:lpstr>
      <vt:lpstr>RPL02.4._C</vt:lpstr>
      <vt:lpstr>RPL02.4._D</vt:lpstr>
      <vt:lpstr>RPL02.4._E</vt:lpstr>
      <vt:lpstr>RPL02.4._F</vt:lpstr>
      <vt:lpstr>RPL02.5._A</vt:lpstr>
      <vt:lpstr>RPL02.5._F</vt:lpstr>
      <vt:lpstr>RPL02.6._F</vt:lpstr>
      <vt:lpstr>RPL02.7._A</vt:lpstr>
      <vt:lpstr>RPL02.7._F</vt:lpstr>
      <vt:lpstr>RSP01.1._A</vt:lpstr>
      <vt:lpstr>RSP01.1._B</vt:lpstr>
      <vt:lpstr>RSP01.1._C</vt:lpstr>
      <vt:lpstr>RSP01.1._D</vt:lpstr>
      <vt:lpstr>RSP01.1._E</vt:lpstr>
      <vt:lpstr>RSP01.10._A</vt:lpstr>
      <vt:lpstr>RSP01.10._B</vt:lpstr>
      <vt:lpstr>RSP01.10._C</vt:lpstr>
      <vt:lpstr>RSP01.10._D</vt:lpstr>
      <vt:lpstr>RSP01.10._E</vt:lpstr>
      <vt:lpstr>RSP01.11._A</vt:lpstr>
      <vt:lpstr>RSP01.11._B</vt:lpstr>
      <vt:lpstr>RSP01.11._C</vt:lpstr>
      <vt:lpstr>RSP01.11._D</vt:lpstr>
      <vt:lpstr>RSP01.11._E</vt:lpstr>
      <vt:lpstr>RSP01.2._A</vt:lpstr>
      <vt:lpstr>RSP01.2._B</vt:lpstr>
      <vt:lpstr>RSP01.2._C</vt:lpstr>
      <vt:lpstr>RSP01.2._D</vt:lpstr>
      <vt:lpstr>RSP01.2._E</vt:lpstr>
      <vt:lpstr>RSP01.3._A</vt:lpstr>
      <vt:lpstr>RSP01.3._B</vt:lpstr>
      <vt:lpstr>RSP01.3._C</vt:lpstr>
      <vt:lpstr>RSP01.3._D</vt:lpstr>
      <vt:lpstr>RSP01.3._E</vt:lpstr>
      <vt:lpstr>RSP01.4._A</vt:lpstr>
      <vt:lpstr>RSP01.4._B</vt:lpstr>
      <vt:lpstr>RSP01.4._C</vt:lpstr>
      <vt:lpstr>RSP01.4._D</vt:lpstr>
      <vt:lpstr>RSP01.4._E</vt:lpstr>
      <vt:lpstr>RSP01.5._A</vt:lpstr>
      <vt:lpstr>RSP01.5._B</vt:lpstr>
      <vt:lpstr>RSP01.5._C</vt:lpstr>
      <vt:lpstr>RSP01.5._D</vt:lpstr>
      <vt:lpstr>RSP01.5._E</vt:lpstr>
      <vt:lpstr>RSP01.6._A</vt:lpstr>
      <vt:lpstr>RSP01.6._B</vt:lpstr>
      <vt:lpstr>RSP01.6._C</vt:lpstr>
      <vt:lpstr>RSP01.6._D</vt:lpstr>
      <vt:lpstr>RSP01.6._E</vt:lpstr>
      <vt:lpstr>RSP01.7._A</vt:lpstr>
      <vt:lpstr>RSP01.7._B</vt:lpstr>
      <vt:lpstr>RSP01.7._C</vt:lpstr>
      <vt:lpstr>RSP01.7._D</vt:lpstr>
      <vt:lpstr>RSP01.7._E</vt:lpstr>
      <vt:lpstr>RSP01.8._A</vt:lpstr>
      <vt:lpstr>RSP01.8._B</vt:lpstr>
      <vt:lpstr>RSP01.8._C</vt:lpstr>
      <vt:lpstr>RSP01.8._D</vt:lpstr>
      <vt:lpstr>RSP01.8._E</vt:lpstr>
      <vt:lpstr>RSP01.9._A</vt:lpstr>
      <vt:lpstr>RSP01.9._B</vt:lpstr>
      <vt:lpstr>RSP01.9._C</vt:lpstr>
      <vt:lpstr>RSP01.9._D</vt:lpstr>
      <vt:lpstr>RSP01.9._E</vt:lpstr>
      <vt:lpstr>RSP02.1._A</vt:lpstr>
      <vt:lpstr>RSP02.1._B</vt:lpstr>
      <vt:lpstr>RSP02.1._C</vt:lpstr>
      <vt:lpstr>RSP02.1._D</vt:lpstr>
      <vt:lpstr>RSP02.1._E</vt:lpstr>
      <vt:lpstr>RSP02.10._A</vt:lpstr>
      <vt:lpstr>RSP02.10._B</vt:lpstr>
      <vt:lpstr>RSP02.10._C</vt:lpstr>
      <vt:lpstr>RSP02.10._D</vt:lpstr>
      <vt:lpstr>RSP02.10._E</vt:lpstr>
      <vt:lpstr>RSP02.11._A</vt:lpstr>
      <vt:lpstr>RSP02.11._B</vt:lpstr>
      <vt:lpstr>RSP02.11._C</vt:lpstr>
      <vt:lpstr>RSP02.11._D</vt:lpstr>
      <vt:lpstr>RSP02.11._E</vt:lpstr>
      <vt:lpstr>RSP02.2._A</vt:lpstr>
      <vt:lpstr>RSP02.2._B</vt:lpstr>
      <vt:lpstr>RSP02.2._C</vt:lpstr>
      <vt:lpstr>RSP02.2._D</vt:lpstr>
      <vt:lpstr>RSP02.2._E</vt:lpstr>
      <vt:lpstr>RSP02.3._A</vt:lpstr>
      <vt:lpstr>RSP02.3._B</vt:lpstr>
      <vt:lpstr>RSP02.3._C</vt:lpstr>
      <vt:lpstr>RSP02.3._D</vt:lpstr>
      <vt:lpstr>RSP02.3._E</vt:lpstr>
      <vt:lpstr>RSP02.4._A</vt:lpstr>
      <vt:lpstr>RSP02.4._B</vt:lpstr>
      <vt:lpstr>RSP02.4._C</vt:lpstr>
      <vt:lpstr>RSP02.4._D</vt:lpstr>
      <vt:lpstr>RSP02.4._E</vt:lpstr>
      <vt:lpstr>RSP02.5._A</vt:lpstr>
      <vt:lpstr>RSP02.5._B</vt:lpstr>
      <vt:lpstr>RSP02.5._C</vt:lpstr>
      <vt:lpstr>RSP02.5._D</vt:lpstr>
      <vt:lpstr>RSP02.5._E</vt:lpstr>
      <vt:lpstr>RSP02.6._A</vt:lpstr>
      <vt:lpstr>RSP02.6._B</vt:lpstr>
      <vt:lpstr>RSP02.6._C</vt:lpstr>
      <vt:lpstr>RSP02.6._D</vt:lpstr>
      <vt:lpstr>RSP02.6._E</vt:lpstr>
      <vt:lpstr>RSP02.7._A</vt:lpstr>
      <vt:lpstr>RSP02.7._B</vt:lpstr>
      <vt:lpstr>RSP02.7._C</vt:lpstr>
      <vt:lpstr>RSP02.7._D</vt:lpstr>
      <vt:lpstr>RSP02.7._E</vt:lpstr>
      <vt:lpstr>RSP02.8._A</vt:lpstr>
      <vt:lpstr>RSP02.8._B</vt:lpstr>
      <vt:lpstr>RSP02.8._C</vt:lpstr>
      <vt:lpstr>RSP02.8._D</vt:lpstr>
      <vt:lpstr>RSP02.8._E</vt:lpstr>
      <vt:lpstr>RSP02.9._A</vt:lpstr>
      <vt:lpstr>RSP02.9._B</vt:lpstr>
      <vt:lpstr>RSP02.9._C</vt:lpstr>
      <vt:lpstr>RSP02.9._D</vt:lpstr>
      <vt:lpstr>RSP02.9._E</vt:lpstr>
      <vt:lpstr>RSP03.1._A</vt:lpstr>
      <vt:lpstr>RSP03.1._B</vt:lpstr>
      <vt:lpstr>RSP03.1._C</vt:lpstr>
      <vt:lpstr>RSP03.2._A</vt:lpstr>
      <vt:lpstr>RSP03.2._B</vt:lpstr>
      <vt:lpstr>RSP03.2._C</vt:lpstr>
      <vt:lpstr>RSP03.3._A</vt:lpstr>
      <vt:lpstr>RSP03.3._B</vt:lpstr>
      <vt:lpstr>RSP03.3._C</vt:lpstr>
      <vt:lpstr>RSP04.1._A</vt:lpstr>
      <vt:lpstr>RSP04.1._B</vt:lpstr>
      <vt:lpstr>RSP04.1.1._A</vt:lpstr>
      <vt:lpstr>RSP04.1.1._B</vt:lpstr>
      <vt:lpstr>RSP04.1.2._A</vt:lpstr>
      <vt:lpstr>RSP04.1.2._B</vt:lpstr>
      <vt:lpstr>RSP04.1.2.1._A</vt:lpstr>
      <vt:lpstr>RSP04.1.2.1._B</vt:lpstr>
      <vt:lpstr>RSP04.1.2.2._A</vt:lpstr>
      <vt:lpstr>RSP04.1.2.2._B</vt:lpstr>
      <vt:lpstr>RSP04.1.3._A</vt:lpstr>
      <vt:lpstr>RSP04.1.3._B</vt:lpstr>
      <vt:lpstr>RSP04.1.3.1._A</vt:lpstr>
      <vt:lpstr>RSP04.1.3.1._B</vt:lpstr>
      <vt:lpstr>RSP04.1.3.2._A</vt:lpstr>
      <vt:lpstr>RSP04.1.3.2._B</vt:lpstr>
      <vt:lpstr>RSP04.2._A</vt:lpstr>
      <vt:lpstr>RSP04.2._B</vt:lpstr>
      <vt:lpstr>RSP04.2.1._A</vt:lpstr>
      <vt:lpstr>RSP04.2.1._B</vt:lpstr>
      <vt:lpstr>RSP04.2.2._A</vt:lpstr>
      <vt:lpstr>RSP04.2.2._B</vt:lpstr>
      <vt:lpstr>RSP04.2.2.1._A</vt:lpstr>
      <vt:lpstr>RSP04.2.2.1._B</vt:lpstr>
      <vt:lpstr>RSP04.2.2.2._A</vt:lpstr>
      <vt:lpstr>RSP04.2.2.2._B</vt:lpstr>
      <vt:lpstr>RSP04.2.2.3._A</vt:lpstr>
      <vt:lpstr>RSP04.2.2.3._B</vt:lpstr>
      <vt:lpstr>RSP04.2.3._A</vt:lpstr>
      <vt:lpstr>RSP04.2.3._B</vt:lpstr>
      <vt:lpstr>RSP04.2.3.1._A</vt:lpstr>
      <vt:lpstr>RSP04.2.3.1._B</vt:lpstr>
      <vt:lpstr>RSP04.2.3.2._B</vt:lpstr>
      <vt:lpstr>RSP04.2.4._A</vt:lpstr>
      <vt:lpstr>RSP04.2.4._B</vt:lpstr>
      <vt:lpstr>RSP04.2.4.1._A</vt:lpstr>
      <vt:lpstr>RSP04.2.4.1._B</vt:lpstr>
      <vt:lpstr>RSP04.2.4.2._A</vt:lpstr>
      <vt:lpstr>RSP04.2.4.2._B</vt:lpstr>
      <vt:lpstr>RSP04.2.4.3._A</vt:lpstr>
      <vt:lpstr>RSP04.2.4.3._B</vt:lpstr>
      <vt:lpstr>RSP04.2.5._A</vt:lpstr>
      <vt:lpstr>RSP04.2.5._B</vt:lpstr>
      <vt:lpstr>RSP04.2.5.1._A</vt:lpstr>
      <vt:lpstr>RSP04.2.5.1._B</vt:lpstr>
      <vt:lpstr>RSP04.2.5.2._A</vt:lpstr>
      <vt:lpstr>RSP04.2.5.2._B</vt:lpstr>
      <vt:lpstr>RSP04.2.5.3._A</vt:lpstr>
      <vt:lpstr>RSP04.2.5.3._B</vt:lpstr>
      <vt:lpstr>RSP05.1._A</vt:lpstr>
      <vt:lpstr>RSP05.1._B</vt:lpstr>
      <vt:lpstr>RSP05.1.1._A</vt:lpstr>
      <vt:lpstr>RSP05.1.1._B</vt:lpstr>
      <vt:lpstr>RSP05.1.2._A</vt:lpstr>
      <vt:lpstr>RSP05.1.2._B</vt:lpstr>
      <vt:lpstr>RSP05.1.3._A</vt:lpstr>
      <vt:lpstr>RSP05.1.3._B</vt:lpstr>
      <vt:lpstr>RSP05.1.4._A</vt:lpstr>
      <vt:lpstr>RSP05.1.4._B</vt:lpstr>
      <vt:lpstr>RSP05.1.5._A</vt:lpstr>
      <vt:lpstr>RSP05.1.5._B</vt:lpstr>
      <vt:lpstr>RSP05.1.6._A</vt:lpstr>
      <vt:lpstr>RSP05.1.6._B</vt:lpstr>
      <vt:lpstr>RSP05.2._A</vt:lpstr>
      <vt:lpstr>RSP05.2._B</vt:lpstr>
      <vt:lpstr>RSP05.2.1._A</vt:lpstr>
      <vt:lpstr>RSP05.2.1._B</vt:lpstr>
      <vt:lpstr>RSP05.2.1.1._A</vt:lpstr>
      <vt:lpstr>RSP05.2.1.1._B</vt:lpstr>
      <vt:lpstr>RSP05.2.1.1.1._A</vt:lpstr>
      <vt:lpstr>RSP05.2.1.1.1._B</vt:lpstr>
      <vt:lpstr>RSP05.2.1.1.2._A</vt:lpstr>
      <vt:lpstr>RSP05.2.1.1.2._B</vt:lpstr>
      <vt:lpstr>RSP05.2.1.1.3._A</vt:lpstr>
      <vt:lpstr>RSP05.2.1.1.3._B</vt:lpstr>
      <vt:lpstr>RSP05.2.1.1.4._A</vt:lpstr>
      <vt:lpstr>RSP05.2.1.1.4._B</vt:lpstr>
      <vt:lpstr>RSP05.2.1.2._A</vt:lpstr>
      <vt:lpstr>RSP05.2.1.2._B</vt:lpstr>
      <vt:lpstr>RSP05.2.1.2.1._A</vt:lpstr>
      <vt:lpstr>RSP05.2.1.2.1._B</vt:lpstr>
      <vt:lpstr>RSP05.2.1.2.2._A</vt:lpstr>
      <vt:lpstr>RSP05.2.1.2.2._B</vt:lpstr>
      <vt:lpstr>RSP05.2.1.2.3._A</vt:lpstr>
      <vt:lpstr>RSP05.2.1.2.3._B</vt:lpstr>
      <vt:lpstr>RSP05.2.1.2.4._A</vt:lpstr>
      <vt:lpstr>RSP05.2.1.2.4._B</vt:lpstr>
      <vt:lpstr>RSP05.2.2._A</vt:lpstr>
      <vt:lpstr>RSP05.2.2._B</vt:lpstr>
      <vt:lpstr>RSP05.2.2.1._A</vt:lpstr>
      <vt:lpstr>RSP05.2.2.1._B</vt:lpstr>
      <vt:lpstr>RSP05.2.2.1.1._A</vt:lpstr>
      <vt:lpstr>RSP05.2.2.1.1._B</vt:lpstr>
      <vt:lpstr>RSP05.2.2.1.2._A</vt:lpstr>
      <vt:lpstr>RSP05.2.2.1.2._B</vt:lpstr>
      <vt:lpstr>RSP05.2.2.1.3._A</vt:lpstr>
      <vt:lpstr>RSP05.2.2.1.3._B</vt:lpstr>
      <vt:lpstr>RSP05.2.2.1.4._A</vt:lpstr>
      <vt:lpstr>RSP05.2.2.1.4._B</vt:lpstr>
      <vt:lpstr>RSP05.2.2.2._A</vt:lpstr>
      <vt:lpstr>RSP05.2.2.2._B</vt:lpstr>
      <vt:lpstr>RSP05.2.2.2.1._A</vt:lpstr>
      <vt:lpstr>RSP05.2.2.2.1._B</vt:lpstr>
      <vt:lpstr>RSP05.2.2.2.2._A</vt:lpstr>
      <vt:lpstr>RSP05.2.2.2.2._B</vt:lpstr>
      <vt:lpstr>RSP05.2.2.2.3._A</vt:lpstr>
      <vt:lpstr>RSP05.2.2.2.3._B</vt:lpstr>
      <vt:lpstr>RSP05.2.2.2.4._A</vt:lpstr>
      <vt:lpstr>RSP05.2.2.2.4._B</vt:lpstr>
      <vt:lpstr>RSP05.2.3._A</vt:lpstr>
      <vt:lpstr>RSP05.2.3._B</vt:lpstr>
      <vt:lpstr>RSP05.2.3.1._A</vt:lpstr>
      <vt:lpstr>RSP05.2.3.1._B</vt:lpstr>
      <vt:lpstr>RSP05.2.3.2._A</vt:lpstr>
      <vt:lpstr>RSP05.2.3.2._B</vt:lpstr>
      <vt:lpstr>RSP05.2.3.3._A</vt:lpstr>
      <vt:lpstr>RSP05.2.3.3._B</vt:lpstr>
      <vt:lpstr>RSP05.2.3.4._A</vt:lpstr>
      <vt:lpstr>RSP05.2.3.4._B</vt:lpstr>
      <vt:lpstr>RSP05.2.4._A</vt:lpstr>
      <vt:lpstr>RSP05.2.4._B</vt:lpstr>
      <vt:lpstr>RSP05.2.4.1._A</vt:lpstr>
      <vt:lpstr>RSP05.2.4.1._B</vt:lpstr>
      <vt:lpstr>RSP05.2.4.2._A</vt:lpstr>
      <vt:lpstr>RSP05.2.4.2._B</vt:lpstr>
      <vt:lpstr>RSP05.2.4.3._A</vt:lpstr>
      <vt:lpstr>RSP05.2.4.3._B</vt:lpstr>
      <vt:lpstr>RSP05.2.4.4._A</vt:lpstr>
      <vt:lpstr>RSP05.2.4.4._B</vt:lpstr>
      <vt:lpstr>RZS02.1._A</vt:lpstr>
      <vt:lpstr>RZS02.1.1._A</vt:lpstr>
      <vt:lpstr>RZS02.1.2._A</vt:lpstr>
      <vt:lpstr>RZS02.1.3._A</vt:lpstr>
      <vt:lpstr>RZS02.1.4._A</vt:lpstr>
      <vt:lpstr>RZS02.1.5._A</vt:lpstr>
      <vt:lpstr>RZS02.10._A</vt:lpstr>
      <vt:lpstr>RZS02.10.1._A</vt:lpstr>
      <vt:lpstr>RZS02.11._A</vt:lpstr>
      <vt:lpstr>RZS02.11.1._A</vt:lpstr>
      <vt:lpstr>RZS02.12._A</vt:lpstr>
      <vt:lpstr>RZS02.12.1._A</vt:lpstr>
      <vt:lpstr>RZS02.12.2._A</vt:lpstr>
      <vt:lpstr>RZS02.12.3._A</vt:lpstr>
      <vt:lpstr>RZS02.12.4._A</vt:lpstr>
      <vt:lpstr>RZS02.12.5._A</vt:lpstr>
      <vt:lpstr>RZS02.12.6._A</vt:lpstr>
      <vt:lpstr>RZS02.12.7._A</vt:lpstr>
      <vt:lpstr>RZS02.13._A</vt:lpstr>
      <vt:lpstr>RZS02.13.1._A</vt:lpstr>
      <vt:lpstr>RZS02.13.2._A</vt:lpstr>
      <vt:lpstr>RZS02.14._A</vt:lpstr>
      <vt:lpstr>RZS02.14.1._A</vt:lpstr>
      <vt:lpstr>RZS02.14.2._A</vt:lpstr>
      <vt:lpstr>RZS02.14.3._A</vt:lpstr>
      <vt:lpstr>RZS02.15._A</vt:lpstr>
      <vt:lpstr>RZS02.16._A</vt:lpstr>
      <vt:lpstr>RZS02.16.1._A</vt:lpstr>
      <vt:lpstr>RZS02.16.2._A</vt:lpstr>
      <vt:lpstr>RZS02.17._A</vt:lpstr>
      <vt:lpstr>RZS02.18._A</vt:lpstr>
      <vt:lpstr>RZS02.19._A</vt:lpstr>
      <vt:lpstr>RZS02.2._A</vt:lpstr>
      <vt:lpstr>RZS02.2.1._A</vt:lpstr>
      <vt:lpstr>RZS02.2.2._A</vt:lpstr>
      <vt:lpstr>RZS02.2.3._A</vt:lpstr>
      <vt:lpstr>RZS02.20._A</vt:lpstr>
      <vt:lpstr>RZS02.3._A</vt:lpstr>
      <vt:lpstr>RZS02.4._A</vt:lpstr>
      <vt:lpstr>RZS02.5._A</vt:lpstr>
      <vt:lpstr>RZS02.5.1._A</vt:lpstr>
      <vt:lpstr>RZS02.5.2._A</vt:lpstr>
      <vt:lpstr>RZS02.6._A</vt:lpstr>
      <vt:lpstr>RZS02.6.1._A</vt:lpstr>
      <vt:lpstr>RZS02.6.2._A</vt:lpstr>
      <vt:lpstr>RZS02.6.3._A</vt:lpstr>
      <vt:lpstr>RZS02.6.4._A</vt:lpstr>
      <vt:lpstr>RZS02.6.5._A</vt:lpstr>
      <vt:lpstr>RZS02.7._A</vt:lpstr>
      <vt:lpstr>RZS02.7.1._A</vt:lpstr>
      <vt:lpstr>RZS02.8._A</vt:lpstr>
      <vt:lpstr>RZS02.9._A</vt:lpstr>
      <vt:lpstr>WK01.1._A</vt:lpstr>
      <vt:lpstr>WK01.1._B</vt:lpstr>
      <vt:lpstr>WK01.1.1._A</vt:lpstr>
      <vt:lpstr>WK01.1.1._B</vt:lpstr>
      <vt:lpstr>WK01.1.2._A</vt:lpstr>
      <vt:lpstr>WK01.1.2._B</vt:lpstr>
      <vt:lpstr>WK01.1.3._A</vt:lpstr>
      <vt:lpstr>WK01.1.3._B</vt:lpstr>
      <vt:lpstr>WK01.1.3.1._A</vt:lpstr>
      <vt:lpstr>WK01.1.3.1._B</vt:lpstr>
      <vt:lpstr>WK01.1.3.2._A</vt:lpstr>
      <vt:lpstr>WK01.1.3.2._B</vt:lpstr>
      <vt:lpstr>WK01.1.3.3._A</vt:lpstr>
      <vt:lpstr>WK01.1.3.3._B</vt:lpstr>
      <vt:lpstr>WK01.1.4._A</vt:lpstr>
      <vt:lpstr>WK01.1.4._B</vt:lpstr>
      <vt:lpstr>WK01.1.5._A</vt:lpstr>
      <vt:lpstr>WK01.1.5._B</vt:lpstr>
      <vt:lpstr>WK01.1.6._A</vt:lpstr>
      <vt:lpstr>WK01.1.6._B</vt:lpstr>
      <vt:lpstr>WK01.10._A</vt:lpstr>
      <vt:lpstr>WK01.10._B</vt:lpstr>
      <vt:lpstr>WK01.11._A</vt:lpstr>
      <vt:lpstr>WK01.11._B</vt:lpstr>
      <vt:lpstr>WK01.12._A</vt:lpstr>
      <vt:lpstr>WK01.12._B</vt:lpstr>
      <vt:lpstr>WK01.13._A</vt:lpstr>
      <vt:lpstr>WK01.13._B</vt:lpstr>
      <vt:lpstr>WK01.14._A</vt:lpstr>
      <vt:lpstr>WK01.14._B</vt:lpstr>
      <vt:lpstr>WK01.15._A</vt:lpstr>
      <vt:lpstr>WK01.15._B</vt:lpstr>
      <vt:lpstr>WK01.16._A</vt:lpstr>
      <vt:lpstr>WK01.16._B</vt:lpstr>
      <vt:lpstr>WK01.17._B</vt:lpstr>
      <vt:lpstr>WK01.18._B</vt:lpstr>
      <vt:lpstr>WK01.2._A</vt:lpstr>
      <vt:lpstr>WK01.2._B</vt:lpstr>
      <vt:lpstr>WK01.2.1._A</vt:lpstr>
      <vt:lpstr>WK01.2.1._B</vt:lpstr>
      <vt:lpstr>WK01.2.2._A</vt:lpstr>
      <vt:lpstr>WK01.2.2._B</vt:lpstr>
      <vt:lpstr>WK01.2.3._A</vt:lpstr>
      <vt:lpstr>WK01.2.3._B</vt:lpstr>
      <vt:lpstr>WK01.2.4._A</vt:lpstr>
      <vt:lpstr>WK01.2.4._B</vt:lpstr>
      <vt:lpstr>WK01.2.5._A</vt:lpstr>
      <vt:lpstr>WK01.2.5._B</vt:lpstr>
      <vt:lpstr>WK01.2.6._A</vt:lpstr>
      <vt:lpstr>WK01.2.6._B</vt:lpstr>
      <vt:lpstr>WK01.2.7._A</vt:lpstr>
      <vt:lpstr>WK01.2.7._B</vt:lpstr>
      <vt:lpstr>WK01.2.8._A</vt:lpstr>
      <vt:lpstr>WK01.2.8._B</vt:lpstr>
      <vt:lpstr>WK01.3._A</vt:lpstr>
      <vt:lpstr>WK01.3._B</vt:lpstr>
      <vt:lpstr>WK01.3.1._A</vt:lpstr>
      <vt:lpstr>WK01.3.1._B</vt:lpstr>
      <vt:lpstr>WK01.3.2._A</vt:lpstr>
      <vt:lpstr>WK01.3.2._B</vt:lpstr>
      <vt:lpstr>WK01.4._A</vt:lpstr>
      <vt:lpstr>WK01.4._B</vt:lpstr>
      <vt:lpstr>WK01.4.1._A</vt:lpstr>
      <vt:lpstr>WK01.4.1._B</vt:lpstr>
      <vt:lpstr>WK01.4.2._A</vt:lpstr>
      <vt:lpstr>WK01.4.2._B</vt:lpstr>
      <vt:lpstr>WK01.4.3._A</vt:lpstr>
      <vt:lpstr>WK01.4.3._B</vt:lpstr>
      <vt:lpstr>WK01.4.4._A</vt:lpstr>
      <vt:lpstr>WK01.4.4._B</vt:lpstr>
      <vt:lpstr>WK01.4.5._A</vt:lpstr>
      <vt:lpstr>WK01.4.5._B</vt:lpstr>
      <vt:lpstr>WK01.5._A</vt:lpstr>
      <vt:lpstr>WK01.5._B</vt:lpstr>
      <vt:lpstr>WK01.5.1._A</vt:lpstr>
      <vt:lpstr>WK01.5.1._B</vt:lpstr>
      <vt:lpstr>WK01.6._A</vt:lpstr>
      <vt:lpstr>WK01.6._B</vt:lpstr>
      <vt:lpstr>WK01.7._A</vt:lpstr>
      <vt:lpstr>WK01.7._B</vt:lpstr>
      <vt:lpstr>WK01.7.1._A</vt:lpstr>
      <vt:lpstr>WK01.7.1._B</vt:lpstr>
      <vt:lpstr>WK01.8._A</vt:lpstr>
      <vt:lpstr>WK01.8._B</vt:lpstr>
      <vt:lpstr>WK01.8.1._A</vt:lpstr>
      <vt:lpstr>WK01.8.1._B</vt:lpstr>
      <vt:lpstr>WK01.9._A</vt:lpstr>
      <vt:lpstr>WK01.9._B</vt:lpstr>
      <vt:lpstr>WK01.9.1._A</vt:lpstr>
      <vt:lpstr>WK01.9.1._B</vt:lpstr>
      <vt:lpstr>WK02.1._A</vt:lpstr>
      <vt:lpstr>WK02.1._B</vt:lpstr>
      <vt:lpstr>WK02.1._C</vt:lpstr>
      <vt:lpstr>WK02.1._D</vt:lpstr>
      <vt:lpstr>WK02.1._E</vt:lpstr>
      <vt:lpstr>WK02.1._F</vt:lpstr>
      <vt:lpstr>WK02.2._A</vt:lpstr>
      <vt:lpstr>WK02.2._B</vt:lpstr>
      <vt:lpstr>WK02.2._C</vt:lpstr>
      <vt:lpstr>WK02.2._D</vt:lpstr>
      <vt:lpstr>WK02.2._E</vt:lpstr>
      <vt:lpstr>WK02.2._F</vt:lpstr>
      <vt:lpstr>WK02.3._A</vt:lpstr>
      <vt:lpstr>WK02.3._B</vt:lpstr>
      <vt:lpstr>WK02.3._C</vt:lpstr>
      <vt:lpstr>WK02.3._D</vt:lpstr>
      <vt:lpstr>WK02.3._E</vt:lpstr>
      <vt:lpstr>WK02.3._F</vt:lpstr>
      <vt:lpstr>WK02.4._A</vt:lpstr>
      <vt:lpstr>WK02.4._B</vt:lpstr>
      <vt:lpstr>WK02.4._C</vt:lpstr>
      <vt:lpstr>WK02.4._D</vt:lpstr>
      <vt:lpstr>WK02.4._E</vt:lpstr>
      <vt:lpstr>WK02.4._F</vt:lpstr>
      <vt:lpstr>WK02.5._A</vt:lpstr>
      <vt:lpstr>WK02.5._B</vt:lpstr>
      <vt:lpstr>WK02.5._C</vt:lpstr>
      <vt:lpstr>WK02.5._D</vt:lpstr>
      <vt:lpstr>WK02.5._E</vt:lpstr>
      <vt:lpstr>WK02.5._F</vt:lpstr>
      <vt:lpstr>WK03.1._A</vt:lpstr>
      <vt:lpstr>WK03.1._B</vt:lpstr>
      <vt:lpstr>WK03.1._C</vt:lpstr>
      <vt:lpstr>WK03.2._A</vt:lpstr>
      <vt:lpstr>WK03.2._B</vt:lpstr>
      <vt:lpstr>WK03.2._C</vt:lpstr>
      <vt:lpstr>WK03.3._A</vt:lpstr>
      <vt:lpstr>WK03.3._B</vt:lpstr>
      <vt:lpstr>WK03.3._C</vt:lpstr>
      <vt:lpstr>WK03.4._A</vt:lpstr>
      <vt:lpstr>WK03.4._B</vt:lpstr>
      <vt:lpstr>WK03.4._C</vt:lpstr>
      <vt:lpstr>WK03.5._A</vt:lpstr>
      <vt:lpstr>WK03.5._B</vt:lpstr>
      <vt:lpstr>WK03.5._C</vt:lpstr>
      <vt:lpstr>WK03.6._A</vt:lpstr>
      <vt:lpstr>WK03.6._B</vt:lpstr>
      <vt:lpstr>WK03.6._C</vt:lpstr>
      <vt:lpstr>WK03.7._D</vt:lpstr>
      <vt:lpstr>WK03.8._D</vt:lpstr>
      <vt:lpstr>ZF01.1._A</vt:lpstr>
      <vt:lpstr>ZF01.1._AA</vt:lpstr>
      <vt:lpstr>ZF01.1._B</vt:lpstr>
      <vt:lpstr>ZF01.1._C</vt:lpstr>
      <vt:lpstr>ZF01.1._D</vt:lpstr>
      <vt:lpstr>ZF01.1._E</vt:lpstr>
      <vt:lpstr>ZF01.1._F</vt:lpstr>
      <vt:lpstr>ZF01.1._G</vt:lpstr>
      <vt:lpstr>ZF01.1._H</vt:lpstr>
      <vt:lpstr>ZF01.1._I</vt:lpstr>
      <vt:lpstr>ZF01.1._J</vt:lpstr>
      <vt:lpstr>ZF01.1._K</vt:lpstr>
      <vt:lpstr>ZF01.1._L</vt:lpstr>
      <vt:lpstr>ZF01.1._M</vt:lpstr>
      <vt:lpstr>ZF01.1._N</vt:lpstr>
      <vt:lpstr>ZF01.1._O</vt:lpstr>
      <vt:lpstr>ZF01.1._P</vt:lpstr>
      <vt:lpstr>ZF01.1._R</vt:lpstr>
      <vt:lpstr>ZF01.1._S</vt:lpstr>
      <vt:lpstr>ZF01.1._T</vt:lpstr>
      <vt:lpstr>ZF01.1._U</vt:lpstr>
      <vt:lpstr>ZF01.1._V</vt:lpstr>
      <vt:lpstr>ZF01.1._W</vt:lpstr>
      <vt:lpstr>ZF01.1._X</vt:lpstr>
      <vt:lpstr>ZF01.1._Y</vt:lpstr>
      <vt:lpstr>ZF01.1._Z</vt:lpstr>
      <vt:lpstr>ZF01.10._A</vt:lpstr>
      <vt:lpstr>ZF01.10._AA</vt:lpstr>
      <vt:lpstr>ZF01.10._B</vt:lpstr>
      <vt:lpstr>ZF01.10._C</vt:lpstr>
      <vt:lpstr>ZF01.10._D</vt:lpstr>
      <vt:lpstr>ZF01.10._E</vt:lpstr>
      <vt:lpstr>ZF01.10._F</vt:lpstr>
      <vt:lpstr>ZF01.10._G</vt:lpstr>
      <vt:lpstr>ZF01.10._H</vt:lpstr>
      <vt:lpstr>ZF01.10._I</vt:lpstr>
      <vt:lpstr>ZF01.10._J</vt:lpstr>
      <vt:lpstr>ZF01.10._K</vt:lpstr>
      <vt:lpstr>ZF01.10._L</vt:lpstr>
      <vt:lpstr>ZF01.10._M</vt:lpstr>
      <vt:lpstr>ZF01.10._N</vt:lpstr>
      <vt:lpstr>ZF01.10._O</vt:lpstr>
      <vt:lpstr>ZF01.10._P</vt:lpstr>
      <vt:lpstr>ZF01.10._R</vt:lpstr>
      <vt:lpstr>ZF01.10._S</vt:lpstr>
      <vt:lpstr>ZF01.10._T</vt:lpstr>
      <vt:lpstr>ZF01.10._U</vt:lpstr>
      <vt:lpstr>ZF01.10._V</vt:lpstr>
      <vt:lpstr>ZF01.10._W</vt:lpstr>
      <vt:lpstr>ZF01.10._X</vt:lpstr>
      <vt:lpstr>ZF01.10._Y</vt:lpstr>
      <vt:lpstr>ZF01.10._Z</vt:lpstr>
      <vt:lpstr>ZF01.2._A</vt:lpstr>
      <vt:lpstr>ZF01.2._AA</vt:lpstr>
      <vt:lpstr>ZF01.2._B</vt:lpstr>
      <vt:lpstr>ZF01.2._C</vt:lpstr>
      <vt:lpstr>ZF01.2._D</vt:lpstr>
      <vt:lpstr>ZF01.2._E</vt:lpstr>
      <vt:lpstr>ZF01.2._F</vt:lpstr>
      <vt:lpstr>ZF01.2._G</vt:lpstr>
      <vt:lpstr>ZF01.2._H</vt:lpstr>
      <vt:lpstr>ZF01.2._I</vt:lpstr>
      <vt:lpstr>ZF01.2._J</vt:lpstr>
      <vt:lpstr>ZF01.2._K</vt:lpstr>
      <vt:lpstr>ZF01.2._L</vt:lpstr>
      <vt:lpstr>ZF01.2._M</vt:lpstr>
      <vt:lpstr>ZF01.2._N</vt:lpstr>
      <vt:lpstr>ZF01.2._O</vt:lpstr>
      <vt:lpstr>ZF01.2._P</vt:lpstr>
      <vt:lpstr>ZF01.2._R</vt:lpstr>
      <vt:lpstr>ZF01.2._S</vt:lpstr>
      <vt:lpstr>ZF01.2._T</vt:lpstr>
      <vt:lpstr>ZF01.2._U</vt:lpstr>
      <vt:lpstr>ZF01.2._V</vt:lpstr>
      <vt:lpstr>ZF01.2._W</vt:lpstr>
      <vt:lpstr>ZF01.2._X</vt:lpstr>
      <vt:lpstr>ZF01.2._Y</vt:lpstr>
      <vt:lpstr>ZF01.2._Z</vt:lpstr>
      <vt:lpstr>ZF01.3._A</vt:lpstr>
      <vt:lpstr>ZF01.3._AA</vt:lpstr>
      <vt:lpstr>ZF01.3._B</vt:lpstr>
      <vt:lpstr>ZF01.3._C</vt:lpstr>
      <vt:lpstr>ZF01.3._D</vt:lpstr>
      <vt:lpstr>ZF01.3._E</vt:lpstr>
      <vt:lpstr>ZF01.3._F</vt:lpstr>
      <vt:lpstr>ZF01.3._G</vt:lpstr>
      <vt:lpstr>ZF01.3._H</vt:lpstr>
      <vt:lpstr>ZF01.3._I</vt:lpstr>
      <vt:lpstr>ZF01.3._J</vt:lpstr>
      <vt:lpstr>ZF01.3._K</vt:lpstr>
      <vt:lpstr>ZF01.3._L</vt:lpstr>
      <vt:lpstr>ZF01.3._M</vt:lpstr>
      <vt:lpstr>ZF01.3._N</vt:lpstr>
      <vt:lpstr>ZF01.3._O</vt:lpstr>
      <vt:lpstr>ZF01.3._P</vt:lpstr>
      <vt:lpstr>ZF01.3._R</vt:lpstr>
      <vt:lpstr>ZF01.3._S</vt:lpstr>
      <vt:lpstr>ZF01.3._T</vt:lpstr>
      <vt:lpstr>ZF01.3._U</vt:lpstr>
      <vt:lpstr>ZF01.3._V</vt:lpstr>
      <vt:lpstr>ZF01.3._W</vt:lpstr>
      <vt:lpstr>ZF01.3._X</vt:lpstr>
      <vt:lpstr>ZF01.3._Y</vt:lpstr>
      <vt:lpstr>ZF01.3._Z</vt:lpstr>
      <vt:lpstr>ZF01.4._A</vt:lpstr>
      <vt:lpstr>ZF01.4._AA</vt:lpstr>
      <vt:lpstr>ZF01.4._B</vt:lpstr>
      <vt:lpstr>ZF01.4._C</vt:lpstr>
      <vt:lpstr>ZF01.4._D</vt:lpstr>
      <vt:lpstr>ZF01.4._E</vt:lpstr>
      <vt:lpstr>ZF01.4._F</vt:lpstr>
      <vt:lpstr>ZF01.4._G</vt:lpstr>
      <vt:lpstr>ZF01.4._H</vt:lpstr>
      <vt:lpstr>ZF01.4._I</vt:lpstr>
      <vt:lpstr>ZF01.4._J</vt:lpstr>
      <vt:lpstr>ZF01.4._K</vt:lpstr>
      <vt:lpstr>ZF01.4._L</vt:lpstr>
      <vt:lpstr>ZF01.4._M</vt:lpstr>
      <vt:lpstr>ZF01.4._N</vt:lpstr>
      <vt:lpstr>ZF01.4._O</vt:lpstr>
      <vt:lpstr>ZF01.4._P</vt:lpstr>
      <vt:lpstr>ZF01.4._R</vt:lpstr>
      <vt:lpstr>ZF01.4._S</vt:lpstr>
      <vt:lpstr>ZF01.4._T</vt:lpstr>
      <vt:lpstr>ZF01.4._U</vt:lpstr>
      <vt:lpstr>ZF01.4._V</vt:lpstr>
      <vt:lpstr>ZF01.4._W</vt:lpstr>
      <vt:lpstr>ZF01.4._X</vt:lpstr>
      <vt:lpstr>ZF01.4._Y</vt:lpstr>
      <vt:lpstr>ZF01.4._Z</vt:lpstr>
      <vt:lpstr>ZF01.5._A</vt:lpstr>
      <vt:lpstr>ZF01.5._AA</vt:lpstr>
      <vt:lpstr>ZF01.5._B</vt:lpstr>
      <vt:lpstr>ZF01.5._C</vt:lpstr>
      <vt:lpstr>ZF01.5._D</vt:lpstr>
      <vt:lpstr>ZF01.5._E</vt:lpstr>
      <vt:lpstr>ZF01.5._F</vt:lpstr>
      <vt:lpstr>ZF01.5._G</vt:lpstr>
      <vt:lpstr>ZF01.5._H</vt:lpstr>
      <vt:lpstr>ZF01.5._I</vt:lpstr>
      <vt:lpstr>ZF01.5._J</vt:lpstr>
      <vt:lpstr>ZF01.5._K</vt:lpstr>
      <vt:lpstr>ZF01.5._L</vt:lpstr>
      <vt:lpstr>ZF01.5._M</vt:lpstr>
      <vt:lpstr>ZF01.5._N</vt:lpstr>
      <vt:lpstr>ZF01.5._O</vt:lpstr>
      <vt:lpstr>ZF01.5._P</vt:lpstr>
      <vt:lpstr>ZF01.5._R</vt:lpstr>
      <vt:lpstr>ZF01.5._S</vt:lpstr>
      <vt:lpstr>ZF01.5._T</vt:lpstr>
      <vt:lpstr>ZF01.5._U</vt:lpstr>
      <vt:lpstr>ZF01.5._V</vt:lpstr>
      <vt:lpstr>ZF01.5._W</vt:lpstr>
      <vt:lpstr>ZF01.5._X</vt:lpstr>
      <vt:lpstr>ZF01.5._Y</vt:lpstr>
      <vt:lpstr>ZF01.5._Z</vt:lpstr>
      <vt:lpstr>ZF01.6._A</vt:lpstr>
      <vt:lpstr>ZF01.6._AA</vt:lpstr>
      <vt:lpstr>ZF01.6._B</vt:lpstr>
      <vt:lpstr>ZF01.6._C</vt:lpstr>
      <vt:lpstr>ZF01.6._D</vt:lpstr>
      <vt:lpstr>ZF01.6._E</vt:lpstr>
      <vt:lpstr>ZF01.6._F</vt:lpstr>
      <vt:lpstr>ZF01.6._G</vt:lpstr>
      <vt:lpstr>ZF01.6._H</vt:lpstr>
      <vt:lpstr>ZF01.6._I</vt:lpstr>
      <vt:lpstr>ZF01.6._J</vt:lpstr>
      <vt:lpstr>ZF01.6._K</vt:lpstr>
      <vt:lpstr>ZF01.6._L</vt:lpstr>
      <vt:lpstr>ZF01.6._M</vt:lpstr>
      <vt:lpstr>ZF01.6._N</vt:lpstr>
      <vt:lpstr>ZF01.6._O</vt:lpstr>
      <vt:lpstr>ZF01.6._P</vt:lpstr>
      <vt:lpstr>ZF01.6._R</vt:lpstr>
      <vt:lpstr>ZF01.6._S</vt:lpstr>
      <vt:lpstr>ZF01.6._T</vt:lpstr>
      <vt:lpstr>ZF01.6._U</vt:lpstr>
      <vt:lpstr>ZF01.6._V</vt:lpstr>
      <vt:lpstr>ZF01.6._W</vt:lpstr>
      <vt:lpstr>ZF01.6._X</vt:lpstr>
      <vt:lpstr>ZF01.6._Y</vt:lpstr>
      <vt:lpstr>ZF01.6._Z</vt:lpstr>
      <vt:lpstr>ZF01.7._A</vt:lpstr>
      <vt:lpstr>ZF01.7._AA</vt:lpstr>
      <vt:lpstr>ZF01.7._B</vt:lpstr>
      <vt:lpstr>ZF01.7._C</vt:lpstr>
      <vt:lpstr>ZF01.7._D</vt:lpstr>
      <vt:lpstr>ZF01.7._E</vt:lpstr>
      <vt:lpstr>ZF01.7._F</vt:lpstr>
      <vt:lpstr>ZF01.7._G</vt:lpstr>
      <vt:lpstr>ZF01.7._H</vt:lpstr>
      <vt:lpstr>ZF01.7._I</vt:lpstr>
      <vt:lpstr>ZF01.7._J</vt:lpstr>
      <vt:lpstr>ZF01.7._K</vt:lpstr>
      <vt:lpstr>ZF01.7._L</vt:lpstr>
      <vt:lpstr>ZF01.7._M</vt:lpstr>
      <vt:lpstr>ZF01.7._N</vt:lpstr>
      <vt:lpstr>ZF01.7._O</vt:lpstr>
      <vt:lpstr>ZF01.7._P</vt:lpstr>
      <vt:lpstr>ZF01.7._R</vt:lpstr>
      <vt:lpstr>ZF01.7._S</vt:lpstr>
      <vt:lpstr>ZF01.7._T</vt:lpstr>
      <vt:lpstr>ZF01.7._U</vt:lpstr>
      <vt:lpstr>ZF01.7._V</vt:lpstr>
      <vt:lpstr>ZF01.7._W</vt:lpstr>
      <vt:lpstr>ZF01.7._X</vt:lpstr>
      <vt:lpstr>ZF01.7._Y</vt:lpstr>
      <vt:lpstr>ZF01.7._Z</vt:lpstr>
      <vt:lpstr>ZF01.8._A</vt:lpstr>
      <vt:lpstr>ZF01.8._AA</vt:lpstr>
      <vt:lpstr>ZF01.8._B</vt:lpstr>
      <vt:lpstr>ZF01.8._C</vt:lpstr>
      <vt:lpstr>ZF01.8._D</vt:lpstr>
      <vt:lpstr>ZF01.8._E</vt:lpstr>
      <vt:lpstr>ZF01.8._F</vt:lpstr>
      <vt:lpstr>ZF01.8._G</vt:lpstr>
      <vt:lpstr>ZF01.8._H</vt:lpstr>
      <vt:lpstr>ZF01.8._I</vt:lpstr>
      <vt:lpstr>ZF01.8._J</vt:lpstr>
      <vt:lpstr>ZF01.8._K</vt:lpstr>
      <vt:lpstr>ZF01.8._L</vt:lpstr>
      <vt:lpstr>ZF01.8._M</vt:lpstr>
      <vt:lpstr>ZF01.8._N</vt:lpstr>
      <vt:lpstr>ZF01.8._O</vt:lpstr>
      <vt:lpstr>ZF01.8._P</vt:lpstr>
      <vt:lpstr>ZF01.8._R</vt:lpstr>
      <vt:lpstr>ZF01.8._S</vt:lpstr>
      <vt:lpstr>ZF01.8._T</vt:lpstr>
      <vt:lpstr>ZF01.8._U</vt:lpstr>
      <vt:lpstr>ZF01.8._V</vt:lpstr>
      <vt:lpstr>ZF01.8._W</vt:lpstr>
      <vt:lpstr>ZF01.8._X</vt:lpstr>
      <vt:lpstr>ZF01.8._Y</vt:lpstr>
      <vt:lpstr>ZF01.8._Z</vt:lpstr>
      <vt:lpstr>ZF01.9._A</vt:lpstr>
      <vt:lpstr>ZF01.9._AA</vt:lpstr>
      <vt:lpstr>ZF01.9._B</vt:lpstr>
      <vt:lpstr>ZF01.9._C</vt:lpstr>
      <vt:lpstr>ZF01.9._D</vt:lpstr>
      <vt:lpstr>ZF01.9._E</vt:lpstr>
      <vt:lpstr>ZF01.9._F</vt:lpstr>
      <vt:lpstr>ZF01.9._G</vt:lpstr>
      <vt:lpstr>ZF01.9._H</vt:lpstr>
      <vt:lpstr>ZF01.9._I</vt:lpstr>
      <vt:lpstr>ZF01.9._J</vt:lpstr>
      <vt:lpstr>ZF01.9._K</vt:lpstr>
      <vt:lpstr>ZF01.9._L</vt:lpstr>
      <vt:lpstr>ZF01.9._M</vt:lpstr>
      <vt:lpstr>ZF01.9._N</vt:lpstr>
      <vt:lpstr>ZF01.9._O</vt:lpstr>
      <vt:lpstr>ZF01.9._P</vt:lpstr>
      <vt:lpstr>ZF01.9._R</vt:lpstr>
      <vt:lpstr>ZF01.9._S</vt:lpstr>
      <vt:lpstr>ZF01.9._T</vt:lpstr>
      <vt:lpstr>ZF01.9._U</vt:lpstr>
      <vt:lpstr>ZF01.9._V</vt:lpstr>
      <vt:lpstr>ZF01.9._W</vt:lpstr>
      <vt:lpstr>ZF01.9._X</vt:lpstr>
      <vt:lpstr>ZF01.9._Y</vt:lpstr>
      <vt:lpstr>ZF01.9._Z</vt:lpstr>
      <vt:lpstr>ZF02.1._A</vt:lpstr>
      <vt:lpstr>ZF02.1._B</vt:lpstr>
      <vt:lpstr>ZF02.1._C</vt:lpstr>
      <vt:lpstr>ZF02.1.1._A</vt:lpstr>
      <vt:lpstr>ZF02.1.1._B</vt:lpstr>
      <vt:lpstr>ZF02.1.1._C</vt:lpstr>
      <vt:lpstr>ZF02.1.2._A</vt:lpstr>
      <vt:lpstr>ZF02.1.2._B</vt:lpstr>
      <vt:lpstr>ZF02.1.2._C</vt:lpstr>
      <vt:lpstr>ZF02.1.3._A</vt:lpstr>
      <vt:lpstr>ZF02.1.3._B</vt:lpstr>
      <vt:lpstr>ZF02.1.3._C</vt:lpstr>
      <vt:lpstr>ZF02.1.4._A</vt:lpstr>
      <vt:lpstr>ZF02.1.4._B</vt:lpstr>
      <vt:lpstr>ZF02.1.4._C</vt:lpstr>
      <vt:lpstr>ZF02.1.5._A</vt:lpstr>
      <vt:lpstr>ZF02.1.5._B</vt:lpstr>
      <vt:lpstr>ZF02.1.5._C</vt:lpstr>
      <vt:lpstr>ZF02.1.6._A</vt:lpstr>
      <vt:lpstr>ZF02.1.6._B</vt:lpstr>
      <vt:lpstr>ZF02.1.6._C</vt:lpstr>
      <vt:lpstr>ZF02.1.7._A</vt:lpstr>
      <vt:lpstr>ZF02.1.7._B</vt:lpstr>
      <vt:lpstr>ZF02.1.7._C</vt:lpstr>
      <vt:lpstr>ZF02.2._A</vt:lpstr>
      <vt:lpstr>ZF02.2._B</vt:lpstr>
      <vt:lpstr>ZF02.2._C</vt:lpstr>
      <vt:lpstr>ZF02.2.1._A</vt:lpstr>
      <vt:lpstr>ZF02.2.1._B</vt:lpstr>
      <vt:lpstr>ZF02.2.1._C</vt:lpstr>
      <vt:lpstr>ZF02.2.2._A</vt:lpstr>
      <vt:lpstr>ZF02.2.2._B</vt:lpstr>
      <vt:lpstr>ZF02.2.2._C</vt:lpstr>
      <vt:lpstr>ZF02.2.3._A</vt:lpstr>
      <vt:lpstr>ZF02.2.3._B</vt:lpstr>
      <vt:lpstr>ZF02.2.3._C</vt:lpstr>
      <vt:lpstr>ZF02.2.4._A</vt:lpstr>
      <vt:lpstr>ZF02.2.4._B</vt:lpstr>
      <vt:lpstr>ZF02.2.4._C</vt:lpstr>
      <vt:lpstr>ZF02.2.5._A</vt:lpstr>
      <vt:lpstr>ZF02.2.5._B</vt:lpstr>
      <vt:lpstr>ZF02.2.5._C</vt:lpstr>
      <vt:lpstr>ZF02.2.6._A</vt:lpstr>
      <vt:lpstr>ZF02.2.6._B</vt:lpstr>
      <vt:lpstr>ZF02.2.6._C</vt:lpstr>
      <vt:lpstr>ZF02.2.7._A</vt:lpstr>
      <vt:lpstr>ZF02.2.7._B</vt:lpstr>
      <vt:lpstr>ZF02.2.7._C</vt:lpstr>
      <vt:lpstr>ZF02.2.7.1._A</vt:lpstr>
      <vt:lpstr>ZF02.2.7.1._B</vt:lpstr>
      <vt:lpstr>ZF02.2.7.1._C</vt:lpstr>
      <vt:lpstr>ZF02.2.7.2._A</vt:lpstr>
      <vt:lpstr>ZF02.2.7.2._B</vt:lpstr>
      <vt:lpstr>ZF02.2.7.2._C</vt:lpstr>
      <vt:lpstr>ZF02.2.8._A</vt:lpstr>
      <vt:lpstr>ZF02.2.8._B</vt:lpstr>
      <vt:lpstr>ZF02.2.8._C</vt:lpstr>
      <vt:lpstr>ZF02.2.9._A</vt:lpstr>
      <vt:lpstr>ZF02.2.9._B</vt:lpstr>
      <vt:lpstr>ZF02.2.9._C</vt:lpstr>
      <vt:lpstr>ZF02.3._A</vt:lpstr>
      <vt:lpstr>ZF02.3._B</vt:lpstr>
      <vt:lpstr>ZF02.3._C</vt:lpstr>
      <vt:lpstr>ZF02.3.1._A</vt:lpstr>
      <vt:lpstr>ZF02.3.1._B</vt:lpstr>
      <vt:lpstr>ZF02.3.1._C</vt:lpstr>
      <vt:lpstr>ZF02.3.10._A</vt:lpstr>
      <vt:lpstr>ZF02.3.10._B</vt:lpstr>
      <vt:lpstr>ZF02.3.10._C</vt:lpstr>
      <vt:lpstr>ZF02.3.2._A</vt:lpstr>
      <vt:lpstr>ZF02.3.2._B</vt:lpstr>
      <vt:lpstr>ZF02.3.2._C</vt:lpstr>
      <vt:lpstr>ZF02.3.3._A</vt:lpstr>
      <vt:lpstr>ZF02.3.3._B</vt:lpstr>
      <vt:lpstr>ZF02.3.3._C</vt:lpstr>
      <vt:lpstr>ZF02.3.4._A</vt:lpstr>
      <vt:lpstr>ZF02.3.4._B</vt:lpstr>
      <vt:lpstr>ZF02.3.4._C</vt:lpstr>
      <vt:lpstr>ZF02.3.5._A</vt:lpstr>
      <vt:lpstr>ZF02.3.5._B</vt:lpstr>
      <vt:lpstr>ZF02.3.5._C</vt:lpstr>
      <vt:lpstr>ZF02.3.6._A</vt:lpstr>
      <vt:lpstr>ZF02.3.6._B</vt:lpstr>
      <vt:lpstr>ZF02.3.6._C</vt:lpstr>
      <vt:lpstr>ZF02.3.7._A</vt:lpstr>
      <vt:lpstr>ZF02.3.7._B</vt:lpstr>
      <vt:lpstr>ZF02.3.7._C</vt:lpstr>
      <vt:lpstr>ZF02.3.8._A</vt:lpstr>
      <vt:lpstr>ZF02.3.8._B</vt:lpstr>
      <vt:lpstr>ZF02.3.8._C</vt:lpstr>
      <vt:lpstr>ZF02.3.8.1._A</vt:lpstr>
      <vt:lpstr>ZF02.3.8.1._B</vt:lpstr>
      <vt:lpstr>ZF02.3.8.1._C</vt:lpstr>
      <vt:lpstr>ZF02.3.8.2._A</vt:lpstr>
      <vt:lpstr>ZF02.3.8.2._B</vt:lpstr>
      <vt:lpstr>ZF02.3.8.2._C</vt:lpstr>
      <vt:lpstr>ZF02.3.9._A</vt:lpstr>
      <vt:lpstr>ZF02.3.9._B</vt:lpstr>
      <vt:lpstr>ZF02.3.9._C</vt:lpstr>
      <vt:lpstr>ZF02.4._A</vt:lpstr>
      <vt:lpstr>ZF02.4._B</vt:lpstr>
      <vt:lpstr>ZF02.4._C</vt:lpstr>
      <vt:lpstr>ZF03.1._A</vt:lpstr>
      <vt:lpstr>ZF03.1._B</vt:lpstr>
      <vt:lpstr>ZF03.1._C</vt:lpstr>
      <vt:lpstr>ZF03.1._D</vt:lpstr>
      <vt:lpstr>ZF03.1._E</vt:lpstr>
      <vt:lpstr>ZF03.1._F</vt:lpstr>
      <vt:lpstr>ZF03.1._G</vt:lpstr>
      <vt:lpstr>ZF03.1._H</vt:lpstr>
      <vt:lpstr>ZF03.1.1._A</vt:lpstr>
      <vt:lpstr>ZF03.1.1._B</vt:lpstr>
      <vt:lpstr>ZF03.1.1._C</vt:lpstr>
      <vt:lpstr>ZF03.1.1._D</vt:lpstr>
      <vt:lpstr>ZF03.1.1._E</vt:lpstr>
      <vt:lpstr>ZF03.1.1._F</vt:lpstr>
      <vt:lpstr>ZF03.1.1._G</vt:lpstr>
      <vt:lpstr>ZF03.1.1._H</vt:lpstr>
      <vt:lpstr>ZF03.1.2._A</vt:lpstr>
      <vt:lpstr>ZF03.1.2._B</vt:lpstr>
      <vt:lpstr>ZF03.1.2._C</vt:lpstr>
      <vt:lpstr>ZF03.1.2._D</vt:lpstr>
      <vt:lpstr>ZF03.1.2._E</vt:lpstr>
      <vt:lpstr>ZF03.1.2._F</vt:lpstr>
      <vt:lpstr>ZF03.1.2._G</vt:lpstr>
      <vt:lpstr>ZF03.1.2._H</vt:lpstr>
      <vt:lpstr>ZF03.1.3._A</vt:lpstr>
      <vt:lpstr>ZF03.1.3._B</vt:lpstr>
      <vt:lpstr>ZF03.1.3._C</vt:lpstr>
      <vt:lpstr>ZF03.1.3._D</vt:lpstr>
      <vt:lpstr>ZF03.1.3._E</vt:lpstr>
      <vt:lpstr>ZF03.1.3._F</vt:lpstr>
      <vt:lpstr>ZF03.1.3._G</vt:lpstr>
      <vt:lpstr>ZF03.1.3._H</vt:lpstr>
      <vt:lpstr>ZF03.1.4._A</vt:lpstr>
      <vt:lpstr>ZF03.1.4._B</vt:lpstr>
      <vt:lpstr>ZF03.1.4._C</vt:lpstr>
      <vt:lpstr>ZF03.1.4._D</vt:lpstr>
      <vt:lpstr>ZF03.1.4._E</vt:lpstr>
      <vt:lpstr>ZF03.1.4._F</vt:lpstr>
      <vt:lpstr>ZF03.1.4._G</vt:lpstr>
      <vt:lpstr>ZF03.1.4._H</vt:lpstr>
      <vt:lpstr>ZF03.1.5._A</vt:lpstr>
      <vt:lpstr>ZF03.1.5._B</vt:lpstr>
      <vt:lpstr>ZF03.1.5._C</vt:lpstr>
      <vt:lpstr>ZF03.1.5._D</vt:lpstr>
      <vt:lpstr>ZF03.1.5._E</vt:lpstr>
      <vt:lpstr>ZF03.1.5._F</vt:lpstr>
      <vt:lpstr>ZF03.1.5._G</vt:lpstr>
      <vt:lpstr>ZF03.1.5._H</vt:lpstr>
      <vt:lpstr>ZF03.1.6._A</vt:lpstr>
      <vt:lpstr>ZF03.1.6._B</vt:lpstr>
      <vt:lpstr>ZF03.1.6._C</vt:lpstr>
      <vt:lpstr>ZF03.1.6._D</vt:lpstr>
      <vt:lpstr>ZF03.1.6._E</vt:lpstr>
      <vt:lpstr>ZF03.1.6._F</vt:lpstr>
      <vt:lpstr>ZF03.1.6._G</vt:lpstr>
      <vt:lpstr>ZF03.1.6._H</vt:lpstr>
      <vt:lpstr>ZF03.1.7._A</vt:lpstr>
      <vt:lpstr>ZF03.1.7._B</vt:lpstr>
      <vt:lpstr>ZF03.1.7._C</vt:lpstr>
      <vt:lpstr>ZF03.1.7._D</vt:lpstr>
      <vt:lpstr>ZF03.1.7._E</vt:lpstr>
      <vt:lpstr>ZF03.1.7._F</vt:lpstr>
      <vt:lpstr>ZF03.1.7._G</vt:lpstr>
      <vt:lpstr>ZF03.1.7._H</vt:lpstr>
      <vt:lpstr>ZF03.1.8._A</vt:lpstr>
      <vt:lpstr>ZF03.1.8._B</vt:lpstr>
      <vt:lpstr>ZF03.1.8._C</vt:lpstr>
      <vt:lpstr>ZF03.1.8._D</vt:lpstr>
      <vt:lpstr>ZF03.1.8._E</vt:lpstr>
      <vt:lpstr>ZF03.1.8._F</vt:lpstr>
      <vt:lpstr>ZF03.1.8._G</vt:lpstr>
      <vt:lpstr>ZF03.1.8._H</vt:lpstr>
      <vt:lpstr>ZF03.2._A</vt:lpstr>
      <vt:lpstr>ZF03.2._B</vt:lpstr>
      <vt:lpstr>ZF03.2._C</vt:lpstr>
      <vt:lpstr>ZF03.2._D</vt:lpstr>
      <vt:lpstr>ZF03.2._E</vt:lpstr>
      <vt:lpstr>ZF03.2._F</vt:lpstr>
      <vt:lpstr>ZF03.2._G</vt:lpstr>
      <vt:lpstr>ZF03.2._H</vt:lpstr>
      <vt:lpstr>ZF03.2.1._A</vt:lpstr>
      <vt:lpstr>ZF03.2.1._B</vt:lpstr>
      <vt:lpstr>ZF03.2.1._C</vt:lpstr>
      <vt:lpstr>ZF03.2.1._D</vt:lpstr>
      <vt:lpstr>ZF03.2.1._E</vt:lpstr>
      <vt:lpstr>ZF03.2.1._F</vt:lpstr>
      <vt:lpstr>ZF03.2.1._G</vt:lpstr>
      <vt:lpstr>ZF03.2.1._H</vt:lpstr>
      <vt:lpstr>ZF03.2.2._A</vt:lpstr>
      <vt:lpstr>ZF03.2.2._B</vt:lpstr>
      <vt:lpstr>ZF03.2.2._C</vt:lpstr>
      <vt:lpstr>ZF03.2.2._D</vt:lpstr>
      <vt:lpstr>ZF03.2.2._E</vt:lpstr>
      <vt:lpstr>ZF03.2.2._F</vt:lpstr>
      <vt:lpstr>ZF03.2.2._G</vt:lpstr>
      <vt:lpstr>ZF03.2.2._H</vt:lpstr>
      <vt:lpstr>ZF03.2.3._A</vt:lpstr>
      <vt:lpstr>ZF03.2.3._B</vt:lpstr>
      <vt:lpstr>ZF03.2.3._C</vt:lpstr>
      <vt:lpstr>ZF03.2.3._D</vt:lpstr>
      <vt:lpstr>ZF03.2.3._E</vt:lpstr>
      <vt:lpstr>ZF03.2.3._F</vt:lpstr>
      <vt:lpstr>ZF03.2.3._G</vt:lpstr>
      <vt:lpstr>ZF03.2.3._H</vt:lpstr>
      <vt:lpstr>ZF03.2.4._A</vt:lpstr>
      <vt:lpstr>ZF03.2.4._B</vt:lpstr>
      <vt:lpstr>ZF03.2.4._C</vt:lpstr>
      <vt:lpstr>ZF03.2.4._D</vt:lpstr>
      <vt:lpstr>ZF03.2.4._E</vt:lpstr>
      <vt:lpstr>ZF03.2.4._F</vt:lpstr>
      <vt:lpstr>ZF03.2.4._G</vt:lpstr>
      <vt:lpstr>ZF03.2.4._H</vt:lpstr>
      <vt:lpstr>ZF03.2.5._A</vt:lpstr>
      <vt:lpstr>ZF03.2.5._B</vt:lpstr>
      <vt:lpstr>ZF03.2.5._C</vt:lpstr>
      <vt:lpstr>ZF03.2.5._D</vt:lpstr>
      <vt:lpstr>ZF03.2.5._E</vt:lpstr>
      <vt:lpstr>ZF03.2.5._F</vt:lpstr>
      <vt:lpstr>ZF03.2.5._G</vt:lpstr>
      <vt:lpstr>ZF03.2.5._H</vt:lpstr>
      <vt:lpstr>ZF03.2.6._A</vt:lpstr>
      <vt:lpstr>ZF03.2.6._B</vt:lpstr>
      <vt:lpstr>ZF03.2.6._C</vt:lpstr>
      <vt:lpstr>ZF03.2.6._D</vt:lpstr>
      <vt:lpstr>ZF03.2.6._E</vt:lpstr>
      <vt:lpstr>ZF03.2.6._F</vt:lpstr>
      <vt:lpstr>ZF03.2.6._G</vt:lpstr>
      <vt:lpstr>ZF03.2.6._H</vt:lpstr>
      <vt:lpstr>ZF03.2.7._A</vt:lpstr>
      <vt:lpstr>ZF03.2.7._B</vt:lpstr>
      <vt:lpstr>ZF03.2.7._C</vt:lpstr>
      <vt:lpstr>ZF03.2.7._D</vt:lpstr>
      <vt:lpstr>ZF03.2.7._E</vt:lpstr>
      <vt:lpstr>ZF03.2.7._F</vt:lpstr>
      <vt:lpstr>ZF03.2.7._G</vt:lpstr>
      <vt:lpstr>ZF03.2.7._H</vt:lpstr>
      <vt:lpstr>ZF03.2.7.1._A</vt:lpstr>
      <vt:lpstr>ZF03.2.7.1._B</vt:lpstr>
      <vt:lpstr>ZF03.2.7.1._C</vt:lpstr>
      <vt:lpstr>ZF03.2.7.1._D</vt:lpstr>
      <vt:lpstr>ZF03.2.7.1._E</vt:lpstr>
      <vt:lpstr>ZF03.2.7.1._F</vt:lpstr>
      <vt:lpstr>ZF03.2.7.1._G</vt:lpstr>
      <vt:lpstr>ZF03.2.7.1._H</vt:lpstr>
      <vt:lpstr>ZF03.2.7.2._A</vt:lpstr>
      <vt:lpstr>ZF03.2.7.2._B</vt:lpstr>
      <vt:lpstr>ZF03.2.7.2._C</vt:lpstr>
      <vt:lpstr>ZF03.2.7.2._D</vt:lpstr>
      <vt:lpstr>ZF03.2.7.2._E</vt:lpstr>
      <vt:lpstr>ZF03.2.7.2._F</vt:lpstr>
      <vt:lpstr>ZF03.2.7.2._G</vt:lpstr>
      <vt:lpstr>ZF03.2.7.2._H</vt:lpstr>
      <vt:lpstr>ZF03.2.8._A</vt:lpstr>
      <vt:lpstr>ZF03.2.8._B</vt:lpstr>
      <vt:lpstr>ZF03.2.8._C</vt:lpstr>
      <vt:lpstr>ZF03.2.8._D</vt:lpstr>
      <vt:lpstr>ZF03.2.8._E</vt:lpstr>
      <vt:lpstr>ZF03.2.8._F</vt:lpstr>
      <vt:lpstr>ZF03.2.8._G</vt:lpstr>
      <vt:lpstr>ZF03.2.8._H</vt:lpstr>
      <vt:lpstr>ZF03.2.9._A</vt:lpstr>
      <vt:lpstr>ZF03.2.9._B</vt:lpstr>
      <vt:lpstr>ZF03.2.9._C</vt:lpstr>
      <vt:lpstr>ZF03.2.9._D</vt:lpstr>
      <vt:lpstr>ZF03.2.9._E</vt:lpstr>
      <vt:lpstr>ZF03.2.9._F</vt:lpstr>
      <vt:lpstr>ZF03.2.9._G</vt:lpstr>
      <vt:lpstr>ZF03.2.9._H</vt:lpstr>
      <vt:lpstr>ZF03.3._A</vt:lpstr>
      <vt:lpstr>ZF03.3._B</vt:lpstr>
      <vt:lpstr>ZF03.3._C</vt:lpstr>
      <vt:lpstr>ZF03.3._D</vt:lpstr>
      <vt:lpstr>ZF03.3._E</vt:lpstr>
      <vt:lpstr>ZF03.3._F</vt:lpstr>
      <vt:lpstr>ZF03.3._G</vt:lpstr>
      <vt:lpstr>ZF03.3._H</vt:lpstr>
      <vt:lpstr>ZF03.3.1._A</vt:lpstr>
      <vt:lpstr>ZF03.3.1._B</vt:lpstr>
      <vt:lpstr>ZF03.3.1._C</vt:lpstr>
      <vt:lpstr>ZF03.3.1._D</vt:lpstr>
      <vt:lpstr>ZF03.3.1._E</vt:lpstr>
      <vt:lpstr>ZF03.3.1._F</vt:lpstr>
      <vt:lpstr>ZF03.3.1._G</vt:lpstr>
      <vt:lpstr>ZF03.3.1._H</vt:lpstr>
      <vt:lpstr>ZF03.3.2._A</vt:lpstr>
      <vt:lpstr>ZF03.3.2._B</vt:lpstr>
      <vt:lpstr>ZF03.3.2._C</vt:lpstr>
      <vt:lpstr>ZF03.3.2._D</vt:lpstr>
      <vt:lpstr>ZF03.3.2._E</vt:lpstr>
      <vt:lpstr>ZF03.3.2._F</vt:lpstr>
      <vt:lpstr>ZF03.3.2._G</vt:lpstr>
      <vt:lpstr>ZF03.3.2._H</vt:lpstr>
      <vt:lpstr>ZF03.3.3._A</vt:lpstr>
      <vt:lpstr>ZF03.3.3._B</vt:lpstr>
      <vt:lpstr>ZF03.3.3._C</vt:lpstr>
      <vt:lpstr>ZF03.3.3._D</vt:lpstr>
      <vt:lpstr>ZF03.3.3._E</vt:lpstr>
      <vt:lpstr>ZF03.3.3._F</vt:lpstr>
      <vt:lpstr>ZF03.3.3._G</vt:lpstr>
      <vt:lpstr>ZF03.3.3._H</vt:lpstr>
      <vt:lpstr>ZF03.3.3.1._A</vt:lpstr>
      <vt:lpstr>ZF03.3.3.1._B</vt:lpstr>
      <vt:lpstr>ZF03.3.3.1._C</vt:lpstr>
      <vt:lpstr>ZF03.3.3.1._D</vt:lpstr>
      <vt:lpstr>ZF03.3.3.1._E</vt:lpstr>
      <vt:lpstr>ZF03.3.3.1._F</vt:lpstr>
      <vt:lpstr>ZF03.3.3.1._G</vt:lpstr>
      <vt:lpstr>ZF03.3.3.1._H</vt:lpstr>
      <vt:lpstr>ZF03.3.3.2._A</vt:lpstr>
      <vt:lpstr>ZF03.3.3.2._B</vt:lpstr>
      <vt:lpstr>ZF03.3.3.2._C</vt:lpstr>
      <vt:lpstr>ZF03.3.3.2._D</vt:lpstr>
      <vt:lpstr>ZF03.3.3.2._E</vt:lpstr>
      <vt:lpstr>ZF03.3.3.2._F</vt:lpstr>
      <vt:lpstr>ZF03.3.3.2._G</vt:lpstr>
      <vt:lpstr>ZF03.3.3.2._H</vt:lpstr>
      <vt:lpstr>ZF03.3.3.2.1._A</vt:lpstr>
      <vt:lpstr>ZF03.3.3.2.1._B</vt:lpstr>
      <vt:lpstr>ZF03.3.3.2.1._C</vt:lpstr>
      <vt:lpstr>ZF03.3.3.2.1._D</vt:lpstr>
      <vt:lpstr>ZF03.3.3.2.1._E</vt:lpstr>
      <vt:lpstr>ZF03.3.3.2.1._F</vt:lpstr>
      <vt:lpstr>ZF03.3.3.2.1._G</vt:lpstr>
      <vt:lpstr>ZF03.3.3.2.1._H</vt:lpstr>
      <vt:lpstr>ZF03.3.3.2.2._A</vt:lpstr>
      <vt:lpstr>ZF03.3.3.2.2._B</vt:lpstr>
      <vt:lpstr>ZF03.3.3.2.2._C</vt:lpstr>
      <vt:lpstr>ZF03.3.3.2.2._D</vt:lpstr>
      <vt:lpstr>ZF03.3.3.2.2._E</vt:lpstr>
      <vt:lpstr>ZF03.3.3.2.2._F</vt:lpstr>
      <vt:lpstr>ZF03.3.3.2.2._G</vt:lpstr>
      <vt:lpstr>ZF03.3.3.2.2._H</vt:lpstr>
      <vt:lpstr>ZF03.3.4._A</vt:lpstr>
      <vt:lpstr>ZF03.3.4._B</vt:lpstr>
      <vt:lpstr>ZF03.3.4._C</vt:lpstr>
      <vt:lpstr>ZF03.3.4._D</vt:lpstr>
      <vt:lpstr>ZF03.3.4._E</vt:lpstr>
      <vt:lpstr>ZF03.3.4._F</vt:lpstr>
      <vt:lpstr>ZF03.3.4._G</vt:lpstr>
      <vt:lpstr>ZF03.3.4._H</vt:lpstr>
      <vt:lpstr>ZF03.4._A</vt:lpstr>
      <vt:lpstr>ZF03.4._B</vt:lpstr>
      <vt:lpstr>ZF03.4._C</vt:lpstr>
      <vt:lpstr>ZF03.4._D</vt:lpstr>
      <vt:lpstr>ZF03.4._E</vt:lpstr>
      <vt:lpstr>ZF03.4._F</vt:lpstr>
      <vt:lpstr>ZF03.4._G</vt:lpstr>
      <vt:lpstr>ZF03.4._H</vt:lpstr>
      <vt:lpstr>ZF03.4.1._A</vt:lpstr>
      <vt:lpstr>ZF03.4.1._B</vt:lpstr>
      <vt:lpstr>ZF03.4.1._C</vt:lpstr>
      <vt:lpstr>ZF03.4.1._D</vt:lpstr>
      <vt:lpstr>ZF03.4.1._E</vt:lpstr>
      <vt:lpstr>ZF03.4.1._F</vt:lpstr>
      <vt:lpstr>ZF03.4.1._G</vt:lpstr>
      <vt:lpstr>ZF03.4.1._H</vt:lpstr>
      <vt:lpstr>ZF03.4.10._A</vt:lpstr>
      <vt:lpstr>ZF03.4.10._B</vt:lpstr>
      <vt:lpstr>ZF03.4.10._C</vt:lpstr>
      <vt:lpstr>ZF03.4.10._D</vt:lpstr>
      <vt:lpstr>ZF03.4.10._E</vt:lpstr>
      <vt:lpstr>ZF03.4.10._F</vt:lpstr>
      <vt:lpstr>ZF03.4.10._G</vt:lpstr>
      <vt:lpstr>ZF03.4.10._H</vt:lpstr>
      <vt:lpstr>ZF03.4.2._A</vt:lpstr>
      <vt:lpstr>ZF03.4.2._B</vt:lpstr>
      <vt:lpstr>ZF03.4.2._C</vt:lpstr>
      <vt:lpstr>ZF03.4.2._D</vt:lpstr>
      <vt:lpstr>ZF03.4.2._E</vt:lpstr>
      <vt:lpstr>ZF03.4.2._F</vt:lpstr>
      <vt:lpstr>ZF03.4.2._G</vt:lpstr>
      <vt:lpstr>ZF03.4.2._H</vt:lpstr>
      <vt:lpstr>ZF03.4.3._A</vt:lpstr>
      <vt:lpstr>ZF03.4.3._B</vt:lpstr>
      <vt:lpstr>ZF03.4.3._C</vt:lpstr>
      <vt:lpstr>ZF03.4.3._D</vt:lpstr>
      <vt:lpstr>ZF03.4.3._E</vt:lpstr>
      <vt:lpstr>ZF03.4.3._F</vt:lpstr>
      <vt:lpstr>ZF03.4.3._G</vt:lpstr>
      <vt:lpstr>ZF03.4.3._H</vt:lpstr>
      <vt:lpstr>ZF03.4.4._A</vt:lpstr>
      <vt:lpstr>ZF03.4.4._B</vt:lpstr>
      <vt:lpstr>ZF03.4.4._C</vt:lpstr>
      <vt:lpstr>ZF03.4.4._D</vt:lpstr>
      <vt:lpstr>ZF03.4.4._E</vt:lpstr>
      <vt:lpstr>ZF03.4.4._F</vt:lpstr>
      <vt:lpstr>ZF03.4.4._G</vt:lpstr>
      <vt:lpstr>ZF03.4.4._H</vt:lpstr>
      <vt:lpstr>ZF03.4.5._A</vt:lpstr>
      <vt:lpstr>ZF03.4.5._B</vt:lpstr>
      <vt:lpstr>ZF03.4.5._C</vt:lpstr>
      <vt:lpstr>ZF03.4.5._D</vt:lpstr>
      <vt:lpstr>ZF03.4.5._E</vt:lpstr>
      <vt:lpstr>ZF03.4.5._F</vt:lpstr>
      <vt:lpstr>ZF03.4.5._G</vt:lpstr>
      <vt:lpstr>ZF03.4.5._H</vt:lpstr>
      <vt:lpstr>ZF03.4.6._A</vt:lpstr>
      <vt:lpstr>ZF03.4.6._B</vt:lpstr>
      <vt:lpstr>ZF03.4.6._C</vt:lpstr>
      <vt:lpstr>ZF03.4.6._D</vt:lpstr>
      <vt:lpstr>ZF03.4.6._E</vt:lpstr>
      <vt:lpstr>ZF03.4.6._F</vt:lpstr>
      <vt:lpstr>ZF03.4.6._G</vt:lpstr>
      <vt:lpstr>ZF03.4.6._H</vt:lpstr>
      <vt:lpstr>ZF03.4.7._A</vt:lpstr>
      <vt:lpstr>ZF03.4.7._B</vt:lpstr>
      <vt:lpstr>ZF03.4.7._C</vt:lpstr>
      <vt:lpstr>ZF03.4.7._D</vt:lpstr>
      <vt:lpstr>ZF03.4.7._E</vt:lpstr>
      <vt:lpstr>ZF03.4.7._F</vt:lpstr>
      <vt:lpstr>ZF03.4.7._G</vt:lpstr>
      <vt:lpstr>ZF03.4.7._H</vt:lpstr>
      <vt:lpstr>ZF03.4.8._A</vt:lpstr>
      <vt:lpstr>ZF03.4.8._B</vt:lpstr>
      <vt:lpstr>ZF03.4.8._C</vt:lpstr>
      <vt:lpstr>ZF03.4.8._D</vt:lpstr>
      <vt:lpstr>ZF03.4.8._E</vt:lpstr>
      <vt:lpstr>ZF03.4.8._F</vt:lpstr>
      <vt:lpstr>ZF03.4.8._G</vt:lpstr>
      <vt:lpstr>ZF03.4.8._H</vt:lpstr>
      <vt:lpstr>ZF03.4.9._A</vt:lpstr>
      <vt:lpstr>ZF03.4.9._B</vt:lpstr>
      <vt:lpstr>ZF03.4.9._C</vt:lpstr>
      <vt:lpstr>ZF03.4.9._D</vt:lpstr>
      <vt:lpstr>ZF03.4.9._E</vt:lpstr>
      <vt:lpstr>ZF03.4.9._F</vt:lpstr>
      <vt:lpstr>ZF03.4.9._G</vt:lpstr>
      <vt:lpstr>ZF03.4.9._H</vt:lpstr>
      <vt:lpstr>ZF03.5._A</vt:lpstr>
      <vt:lpstr>ZF03.5._B</vt:lpstr>
      <vt:lpstr>ZF03.5._C</vt:lpstr>
      <vt:lpstr>ZF03.5._D</vt:lpstr>
      <vt:lpstr>ZF03.5._E</vt:lpstr>
      <vt:lpstr>ZF03.5._F</vt:lpstr>
      <vt:lpstr>ZF03.5._G</vt:lpstr>
      <vt:lpstr>ZF03.5._H</vt:lpstr>
      <vt:lpstr>ZF04.1._A</vt:lpstr>
      <vt:lpstr>ZF04.1._B</vt:lpstr>
      <vt:lpstr>ZF04.1._C</vt:lpstr>
      <vt:lpstr>ZF04.1._D</vt:lpstr>
      <vt:lpstr>ZF04.1._E</vt:lpstr>
      <vt:lpstr>ZF04.1._F</vt:lpstr>
      <vt:lpstr>ZF04.1._G</vt:lpstr>
      <vt:lpstr>ZF04.1._H</vt:lpstr>
      <vt:lpstr>ZF04.1.1._A</vt:lpstr>
      <vt:lpstr>ZF04.1.1._B</vt:lpstr>
      <vt:lpstr>ZF04.1.1._C</vt:lpstr>
      <vt:lpstr>ZF04.1.1._D</vt:lpstr>
      <vt:lpstr>ZF04.1.1._E</vt:lpstr>
      <vt:lpstr>ZF04.1.1._F</vt:lpstr>
      <vt:lpstr>ZF04.1.1._G</vt:lpstr>
      <vt:lpstr>ZF04.1.1._H</vt:lpstr>
      <vt:lpstr>ZF04.1.2._A</vt:lpstr>
      <vt:lpstr>ZF04.1.2._B</vt:lpstr>
      <vt:lpstr>ZF04.1.2._C</vt:lpstr>
      <vt:lpstr>ZF04.1.2._D</vt:lpstr>
      <vt:lpstr>ZF04.1.2._E</vt:lpstr>
      <vt:lpstr>ZF04.1.2._F</vt:lpstr>
      <vt:lpstr>ZF04.1.2._G</vt:lpstr>
      <vt:lpstr>ZF04.1.2._H</vt:lpstr>
      <vt:lpstr>ZF04.1.3._A</vt:lpstr>
      <vt:lpstr>ZF04.1.3._B</vt:lpstr>
      <vt:lpstr>ZF04.1.3._C</vt:lpstr>
      <vt:lpstr>ZF04.1.3._D</vt:lpstr>
      <vt:lpstr>ZF04.1.3._E</vt:lpstr>
      <vt:lpstr>ZF04.1.3._F</vt:lpstr>
      <vt:lpstr>ZF04.1.3._G</vt:lpstr>
      <vt:lpstr>ZF04.1.3._H</vt:lpstr>
      <vt:lpstr>ZF04.1.4._A</vt:lpstr>
      <vt:lpstr>ZF04.1.4._B</vt:lpstr>
      <vt:lpstr>ZF04.1.4._C</vt:lpstr>
      <vt:lpstr>ZF04.1.4._D</vt:lpstr>
      <vt:lpstr>ZF04.1.4._E</vt:lpstr>
      <vt:lpstr>ZF04.1.4._F</vt:lpstr>
      <vt:lpstr>ZF04.1.4._G</vt:lpstr>
      <vt:lpstr>ZF04.1.4._H</vt:lpstr>
      <vt:lpstr>ZF04.1.5._A</vt:lpstr>
      <vt:lpstr>ZF04.1.5._B</vt:lpstr>
      <vt:lpstr>ZF04.1.5._C</vt:lpstr>
      <vt:lpstr>ZF04.1.5._D</vt:lpstr>
      <vt:lpstr>ZF04.1.5._E</vt:lpstr>
      <vt:lpstr>ZF04.1.5._F</vt:lpstr>
      <vt:lpstr>ZF04.1.5._G</vt:lpstr>
      <vt:lpstr>ZF04.1.5._H</vt:lpstr>
      <vt:lpstr>ZF04.1.6._A</vt:lpstr>
      <vt:lpstr>ZF04.1.6._B</vt:lpstr>
      <vt:lpstr>ZF04.1.6._C</vt:lpstr>
      <vt:lpstr>ZF04.1.6._D</vt:lpstr>
      <vt:lpstr>ZF04.1.6._E</vt:lpstr>
      <vt:lpstr>ZF04.1.6._F</vt:lpstr>
      <vt:lpstr>ZF04.1.6._G</vt:lpstr>
      <vt:lpstr>ZF04.1.6._H</vt:lpstr>
      <vt:lpstr>ZF04.1.7._A</vt:lpstr>
      <vt:lpstr>ZF04.1.7._B</vt:lpstr>
      <vt:lpstr>ZF04.1.7._C</vt:lpstr>
      <vt:lpstr>ZF04.1.7._D</vt:lpstr>
      <vt:lpstr>ZF04.1.7._E</vt:lpstr>
      <vt:lpstr>ZF04.1.7._F</vt:lpstr>
      <vt:lpstr>ZF04.1.7._G</vt:lpstr>
      <vt:lpstr>ZF04.1.7._H</vt:lpstr>
      <vt:lpstr>ZF04.1.8._A</vt:lpstr>
      <vt:lpstr>ZF04.1.8._B</vt:lpstr>
      <vt:lpstr>ZF04.1.8._C</vt:lpstr>
      <vt:lpstr>ZF04.1.8._D</vt:lpstr>
      <vt:lpstr>ZF04.1.8._E</vt:lpstr>
      <vt:lpstr>ZF04.1.8._F</vt:lpstr>
      <vt:lpstr>ZF04.1.8._G</vt:lpstr>
      <vt:lpstr>ZF04.1.8._H</vt:lpstr>
      <vt:lpstr>ZF04.2._A</vt:lpstr>
      <vt:lpstr>ZF04.2._B</vt:lpstr>
      <vt:lpstr>ZF04.2._C</vt:lpstr>
      <vt:lpstr>ZF04.2._D</vt:lpstr>
      <vt:lpstr>ZF04.2._E</vt:lpstr>
      <vt:lpstr>ZF04.2._F</vt:lpstr>
      <vt:lpstr>ZF04.2._G</vt:lpstr>
      <vt:lpstr>ZF04.2._H</vt:lpstr>
      <vt:lpstr>ZF04.2.1._A</vt:lpstr>
      <vt:lpstr>ZF04.2.1._B</vt:lpstr>
      <vt:lpstr>ZF04.2.1._C</vt:lpstr>
      <vt:lpstr>ZF04.2.1._D</vt:lpstr>
      <vt:lpstr>ZF04.2.1._E</vt:lpstr>
      <vt:lpstr>ZF04.2.1._F</vt:lpstr>
      <vt:lpstr>ZF04.2.1._G</vt:lpstr>
      <vt:lpstr>ZF04.2.1._H</vt:lpstr>
      <vt:lpstr>ZF04.2.2._A</vt:lpstr>
      <vt:lpstr>ZF04.2.2._B</vt:lpstr>
      <vt:lpstr>ZF04.2.2._C</vt:lpstr>
      <vt:lpstr>ZF04.2.2._D</vt:lpstr>
      <vt:lpstr>ZF04.2.2._E</vt:lpstr>
      <vt:lpstr>ZF04.2.2._F</vt:lpstr>
      <vt:lpstr>ZF04.2.2._G</vt:lpstr>
      <vt:lpstr>ZF04.2.2._H</vt:lpstr>
      <vt:lpstr>ZF04.2.3._A</vt:lpstr>
      <vt:lpstr>ZF04.2.3._B</vt:lpstr>
      <vt:lpstr>ZF04.2.3._C</vt:lpstr>
      <vt:lpstr>ZF04.2.3._D</vt:lpstr>
      <vt:lpstr>ZF04.2.3._E</vt:lpstr>
      <vt:lpstr>ZF04.2.3._F</vt:lpstr>
      <vt:lpstr>ZF04.2.3._G</vt:lpstr>
      <vt:lpstr>ZF04.2.3._H</vt:lpstr>
      <vt:lpstr>ZF04.2.4._A</vt:lpstr>
      <vt:lpstr>ZF04.2.4._B</vt:lpstr>
      <vt:lpstr>ZF04.2.4._C</vt:lpstr>
      <vt:lpstr>ZF04.2.4._D</vt:lpstr>
      <vt:lpstr>ZF04.2.4._E</vt:lpstr>
      <vt:lpstr>ZF04.2.4._F</vt:lpstr>
      <vt:lpstr>ZF04.2.4._G</vt:lpstr>
      <vt:lpstr>ZF04.2.4._H</vt:lpstr>
      <vt:lpstr>ZF04.2.5._A</vt:lpstr>
      <vt:lpstr>ZF04.2.5._B</vt:lpstr>
      <vt:lpstr>ZF04.2.5._C</vt:lpstr>
      <vt:lpstr>ZF04.2.5._D</vt:lpstr>
      <vt:lpstr>ZF04.2.5._E</vt:lpstr>
      <vt:lpstr>ZF04.2.5._F</vt:lpstr>
      <vt:lpstr>ZF04.2.5._G</vt:lpstr>
      <vt:lpstr>ZF04.2.5._H</vt:lpstr>
      <vt:lpstr>ZF04.2.6._A</vt:lpstr>
      <vt:lpstr>ZF04.2.6._B</vt:lpstr>
      <vt:lpstr>ZF04.2.6._C</vt:lpstr>
      <vt:lpstr>ZF04.2.6._D</vt:lpstr>
      <vt:lpstr>ZF04.2.6._E</vt:lpstr>
      <vt:lpstr>ZF04.2.6._F</vt:lpstr>
      <vt:lpstr>ZF04.2.6._G</vt:lpstr>
      <vt:lpstr>ZF04.2.6._H</vt:lpstr>
      <vt:lpstr>ZF04.2.7._A</vt:lpstr>
      <vt:lpstr>ZF04.2.7._B</vt:lpstr>
      <vt:lpstr>ZF04.2.7._C</vt:lpstr>
      <vt:lpstr>ZF04.2.7._D</vt:lpstr>
      <vt:lpstr>ZF04.2.7._E</vt:lpstr>
      <vt:lpstr>ZF04.2.7._F</vt:lpstr>
      <vt:lpstr>ZF04.2.7._G</vt:lpstr>
      <vt:lpstr>ZF04.2.7._H</vt:lpstr>
      <vt:lpstr>ZF04.2.7.1._A</vt:lpstr>
      <vt:lpstr>ZF04.2.7.1._B</vt:lpstr>
      <vt:lpstr>ZF04.2.7.1._C</vt:lpstr>
      <vt:lpstr>ZF04.2.7.1._D</vt:lpstr>
      <vt:lpstr>ZF04.2.7.1._E</vt:lpstr>
      <vt:lpstr>ZF04.2.7.1._F</vt:lpstr>
      <vt:lpstr>ZF04.2.7.1._G</vt:lpstr>
      <vt:lpstr>ZF04.2.7.1._H</vt:lpstr>
      <vt:lpstr>ZF04.2.7.2._A</vt:lpstr>
      <vt:lpstr>ZF04.2.7.2._B</vt:lpstr>
      <vt:lpstr>ZF04.2.7.2._C</vt:lpstr>
      <vt:lpstr>ZF04.2.7.2._D</vt:lpstr>
      <vt:lpstr>ZF04.2.7.2._E</vt:lpstr>
      <vt:lpstr>ZF04.2.7.2._F</vt:lpstr>
      <vt:lpstr>ZF04.2.7.2._G</vt:lpstr>
      <vt:lpstr>ZF04.2.7.2._H</vt:lpstr>
      <vt:lpstr>ZF04.2.8._A</vt:lpstr>
      <vt:lpstr>ZF04.2.8._B</vt:lpstr>
      <vt:lpstr>ZF04.2.8._C</vt:lpstr>
      <vt:lpstr>ZF04.2.8._D</vt:lpstr>
      <vt:lpstr>ZF04.2.8._E</vt:lpstr>
      <vt:lpstr>ZF04.2.8._F</vt:lpstr>
      <vt:lpstr>ZF04.2.8._G</vt:lpstr>
      <vt:lpstr>ZF04.2.8._H</vt:lpstr>
      <vt:lpstr>ZF04.2.9._A</vt:lpstr>
      <vt:lpstr>ZF04.2.9._B</vt:lpstr>
      <vt:lpstr>ZF04.2.9._C</vt:lpstr>
      <vt:lpstr>ZF04.2.9._D</vt:lpstr>
      <vt:lpstr>ZF04.2.9._E</vt:lpstr>
      <vt:lpstr>ZF04.2.9._F</vt:lpstr>
      <vt:lpstr>ZF04.2.9._G</vt:lpstr>
      <vt:lpstr>ZF04.2.9._H</vt:lpstr>
      <vt:lpstr>ZF04.3._A</vt:lpstr>
      <vt:lpstr>ZF04.3._B</vt:lpstr>
      <vt:lpstr>ZF04.3._C</vt:lpstr>
      <vt:lpstr>ZF04.3._D</vt:lpstr>
      <vt:lpstr>ZF04.3._E</vt:lpstr>
      <vt:lpstr>ZF04.3._F</vt:lpstr>
      <vt:lpstr>ZF04.3._G</vt:lpstr>
      <vt:lpstr>ZF04.3._H</vt:lpstr>
      <vt:lpstr>ZF04.3.1._A</vt:lpstr>
      <vt:lpstr>ZF04.3.1._B</vt:lpstr>
      <vt:lpstr>ZF04.3.1._C</vt:lpstr>
      <vt:lpstr>ZF04.3.1._D</vt:lpstr>
      <vt:lpstr>ZF04.3.1._E</vt:lpstr>
      <vt:lpstr>ZF04.3.1._F</vt:lpstr>
      <vt:lpstr>ZF04.3.1._G</vt:lpstr>
      <vt:lpstr>ZF04.3.1._H</vt:lpstr>
      <vt:lpstr>ZF04.3.2._A</vt:lpstr>
      <vt:lpstr>ZF04.3.2._B</vt:lpstr>
      <vt:lpstr>ZF04.3.2._C</vt:lpstr>
      <vt:lpstr>ZF04.3.2._D</vt:lpstr>
      <vt:lpstr>ZF04.3.2._E</vt:lpstr>
      <vt:lpstr>ZF04.3.2._F</vt:lpstr>
      <vt:lpstr>ZF04.3.2._G</vt:lpstr>
      <vt:lpstr>ZF04.3.2._H</vt:lpstr>
      <vt:lpstr>ZF04.3.3._A</vt:lpstr>
      <vt:lpstr>ZF04.3.3._B</vt:lpstr>
      <vt:lpstr>ZF04.3.3._C</vt:lpstr>
      <vt:lpstr>ZF04.3.3._D</vt:lpstr>
      <vt:lpstr>ZF04.3.3._E</vt:lpstr>
      <vt:lpstr>ZF04.3.3._F</vt:lpstr>
      <vt:lpstr>ZF04.3.3._G</vt:lpstr>
      <vt:lpstr>ZF04.3.3._H</vt:lpstr>
      <vt:lpstr>ZF04.3.3.1._A</vt:lpstr>
      <vt:lpstr>ZF04.3.3.1._B</vt:lpstr>
      <vt:lpstr>ZF04.3.3.1._C</vt:lpstr>
      <vt:lpstr>ZF04.3.3.1._D</vt:lpstr>
      <vt:lpstr>ZF04.3.3.1._E</vt:lpstr>
      <vt:lpstr>ZF04.3.3.1._F</vt:lpstr>
      <vt:lpstr>ZF04.3.3.1._G</vt:lpstr>
      <vt:lpstr>ZF04.3.3.1._H</vt:lpstr>
      <vt:lpstr>ZF04.3.3.2._A</vt:lpstr>
      <vt:lpstr>ZF04.3.3.2._B</vt:lpstr>
      <vt:lpstr>ZF04.3.3.2._C</vt:lpstr>
      <vt:lpstr>ZF04.3.3.2._D</vt:lpstr>
      <vt:lpstr>ZF04.3.3.2._E</vt:lpstr>
      <vt:lpstr>ZF04.3.3.2._F</vt:lpstr>
      <vt:lpstr>ZF04.3.3.2._G</vt:lpstr>
      <vt:lpstr>ZF04.3.3.2._H</vt:lpstr>
      <vt:lpstr>ZF04.3.3.2.1._A</vt:lpstr>
      <vt:lpstr>ZF04.3.3.2.1._B</vt:lpstr>
      <vt:lpstr>ZF04.3.3.2.1._C</vt:lpstr>
      <vt:lpstr>ZF04.3.3.2.1._D</vt:lpstr>
      <vt:lpstr>ZF04.3.3.2.1._E</vt:lpstr>
      <vt:lpstr>ZF04.3.3.2.1._F</vt:lpstr>
      <vt:lpstr>ZF04.3.3.2.1._G</vt:lpstr>
      <vt:lpstr>ZF04.3.3.2.1._H</vt:lpstr>
      <vt:lpstr>ZF04.3.3.2.2._A</vt:lpstr>
      <vt:lpstr>ZF04.3.3.2.2._B</vt:lpstr>
      <vt:lpstr>ZF04.3.3.2.2._C</vt:lpstr>
      <vt:lpstr>ZF04.3.3.2.2._D</vt:lpstr>
      <vt:lpstr>ZF04.3.3.2.2._E</vt:lpstr>
      <vt:lpstr>ZF04.3.3.2.2._F</vt:lpstr>
      <vt:lpstr>ZF04.3.3.2.2._G</vt:lpstr>
      <vt:lpstr>ZF04.3.3.2.2._H</vt:lpstr>
      <vt:lpstr>ZF04.3.4._A</vt:lpstr>
      <vt:lpstr>ZF04.3.4._B</vt:lpstr>
      <vt:lpstr>ZF04.3.4._C</vt:lpstr>
      <vt:lpstr>ZF04.3.4._D</vt:lpstr>
      <vt:lpstr>ZF04.3.4._E</vt:lpstr>
      <vt:lpstr>ZF04.3.4._F</vt:lpstr>
      <vt:lpstr>ZF04.3.4._G</vt:lpstr>
      <vt:lpstr>ZF04.3.4._H</vt:lpstr>
      <vt:lpstr>ZF04.4._A</vt:lpstr>
      <vt:lpstr>ZF04.4._B</vt:lpstr>
      <vt:lpstr>ZF04.4._C</vt:lpstr>
      <vt:lpstr>ZF04.4._D</vt:lpstr>
      <vt:lpstr>ZF04.4._E</vt:lpstr>
      <vt:lpstr>ZF04.4._F</vt:lpstr>
      <vt:lpstr>ZF04.4._G</vt:lpstr>
      <vt:lpstr>ZF04.4._H</vt:lpstr>
      <vt:lpstr>ZF04.4.1._A</vt:lpstr>
      <vt:lpstr>ZF04.4.1._B</vt:lpstr>
      <vt:lpstr>ZF04.4.1._C</vt:lpstr>
      <vt:lpstr>ZF04.4.1._D</vt:lpstr>
      <vt:lpstr>ZF04.4.1._E</vt:lpstr>
      <vt:lpstr>ZF04.4.1._F</vt:lpstr>
      <vt:lpstr>ZF04.4.1._G</vt:lpstr>
      <vt:lpstr>ZF04.4.1._H</vt:lpstr>
      <vt:lpstr>ZF04.4.10._A</vt:lpstr>
      <vt:lpstr>ZF04.4.10._B</vt:lpstr>
      <vt:lpstr>ZF04.4.10._C</vt:lpstr>
      <vt:lpstr>ZF04.4.10._D</vt:lpstr>
      <vt:lpstr>ZF04.4.10._E</vt:lpstr>
      <vt:lpstr>ZF04.4.10._F</vt:lpstr>
      <vt:lpstr>ZF04.4.10._G</vt:lpstr>
      <vt:lpstr>ZF04.4.10._H</vt:lpstr>
      <vt:lpstr>ZF04.4.2._A</vt:lpstr>
      <vt:lpstr>ZF04.4.2._B</vt:lpstr>
      <vt:lpstr>ZF04.4.2._C</vt:lpstr>
      <vt:lpstr>ZF04.4.2._D</vt:lpstr>
      <vt:lpstr>ZF04.4.2._E</vt:lpstr>
      <vt:lpstr>ZF04.4.2._F</vt:lpstr>
      <vt:lpstr>ZF04.4.2._G</vt:lpstr>
      <vt:lpstr>ZF04.4.2._H</vt:lpstr>
      <vt:lpstr>ZF04.4.3._A</vt:lpstr>
      <vt:lpstr>ZF04.4.3._B</vt:lpstr>
      <vt:lpstr>ZF04.4.3._C</vt:lpstr>
      <vt:lpstr>ZF04.4.3._D</vt:lpstr>
      <vt:lpstr>ZF04.4.3._E</vt:lpstr>
      <vt:lpstr>ZF04.4.3._F</vt:lpstr>
      <vt:lpstr>ZF04.4.3._G</vt:lpstr>
      <vt:lpstr>ZF04.4.3._H</vt:lpstr>
      <vt:lpstr>ZF04.4.4._A</vt:lpstr>
      <vt:lpstr>ZF04.4.4._B</vt:lpstr>
      <vt:lpstr>ZF04.4.4._C</vt:lpstr>
      <vt:lpstr>ZF04.4.4._D</vt:lpstr>
      <vt:lpstr>ZF04.4.4._E</vt:lpstr>
      <vt:lpstr>ZF04.4.4._F</vt:lpstr>
      <vt:lpstr>ZF04.4.4._G</vt:lpstr>
      <vt:lpstr>ZF04.4.4._H</vt:lpstr>
      <vt:lpstr>ZF04.4.5._A</vt:lpstr>
      <vt:lpstr>ZF04.4.5._B</vt:lpstr>
      <vt:lpstr>ZF04.4.5._C</vt:lpstr>
      <vt:lpstr>ZF04.4.5._D</vt:lpstr>
      <vt:lpstr>ZF04.4.5._E</vt:lpstr>
      <vt:lpstr>ZF04.4.5._F</vt:lpstr>
      <vt:lpstr>ZF04.4.5._G</vt:lpstr>
      <vt:lpstr>ZF04.4.5._H</vt:lpstr>
      <vt:lpstr>ZF04.4.6._A</vt:lpstr>
      <vt:lpstr>ZF04.4.6._B</vt:lpstr>
      <vt:lpstr>ZF04.4.6._C</vt:lpstr>
      <vt:lpstr>ZF04.4.6._D</vt:lpstr>
      <vt:lpstr>ZF04.4.6._E</vt:lpstr>
      <vt:lpstr>ZF04.4.6._F</vt:lpstr>
      <vt:lpstr>ZF04.4.6._G</vt:lpstr>
      <vt:lpstr>ZF04.4.6._H</vt:lpstr>
      <vt:lpstr>ZF04.4.7._A</vt:lpstr>
      <vt:lpstr>ZF04.4.7._B</vt:lpstr>
      <vt:lpstr>ZF04.4.7._C</vt:lpstr>
      <vt:lpstr>ZF04.4.7._D</vt:lpstr>
      <vt:lpstr>ZF04.4.7._E</vt:lpstr>
      <vt:lpstr>ZF04.4.7._F</vt:lpstr>
      <vt:lpstr>ZF04.4.7._G</vt:lpstr>
      <vt:lpstr>ZF04.4.7._H</vt:lpstr>
      <vt:lpstr>ZF04.4.8._A</vt:lpstr>
      <vt:lpstr>ZF04.4.8._B</vt:lpstr>
      <vt:lpstr>ZF04.4.8._C</vt:lpstr>
      <vt:lpstr>ZF04.4.8._D</vt:lpstr>
      <vt:lpstr>ZF04.4.8._E</vt:lpstr>
      <vt:lpstr>ZF04.4.8._F</vt:lpstr>
      <vt:lpstr>ZF04.4.8._G</vt:lpstr>
      <vt:lpstr>ZF04.4.8._H</vt:lpstr>
      <vt:lpstr>ZF04.4.9._A</vt:lpstr>
      <vt:lpstr>ZF04.4.9._B</vt:lpstr>
      <vt:lpstr>ZF04.4.9._C</vt:lpstr>
      <vt:lpstr>ZF04.4.9._D</vt:lpstr>
      <vt:lpstr>ZF04.4.9._E</vt:lpstr>
      <vt:lpstr>ZF04.4.9._F</vt:lpstr>
      <vt:lpstr>ZF04.4.9._G</vt:lpstr>
      <vt:lpstr>ZF04.4.9._H</vt:lpstr>
      <vt:lpstr>ZF04.5._A</vt:lpstr>
      <vt:lpstr>ZF04.5._B</vt:lpstr>
      <vt:lpstr>ZF04.5._C</vt:lpstr>
      <vt:lpstr>ZF04.5._D</vt:lpstr>
      <vt:lpstr>ZF04.5._E</vt:lpstr>
      <vt:lpstr>ZF04.5._F</vt:lpstr>
      <vt:lpstr>ZF04.5._G</vt:lpstr>
      <vt:lpstr>ZF04.5._H</vt:lpstr>
    </vt:vector>
  </TitlesOfParts>
  <Company>UKNF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Zając Wojciech</dc:creator>
  <cp:lastModifiedBy>Czarnecka Joanna</cp:lastModifiedBy>
  <cp:lastPrinted>2017-12-07T13:02:30Z</cp:lastPrinted>
  <dcterms:created xsi:type="dcterms:W3CDTF">2012-02-17T13:38:56Z</dcterms:created>
  <dcterms:modified xsi:type="dcterms:W3CDTF">2018-04-17T11:27:24Z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0x01010076A069EE6B160B49A8508E8172A0DE3B</vt:lpwstr>
  </property>
</Properties>
</file>